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grabos\Documents\Q4 2024\na stronę\"/>
    </mc:Choice>
  </mc:AlternateContent>
  <xr:revisionPtr revIDLastSave="0" documentId="8_{8F04FF6D-65AD-49C7-A9FB-B823B8F77FD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Cash_popr'!$AE$32</definedName>
    <definedName name="_Toc103928417" localSheetId="2">'Przepływy pieniężne| Cash_popr'!$AE$34</definedName>
    <definedName name="_Toc103928420" localSheetId="2">'Przepływy pieniężne| Cash_popr'!$AE$41</definedName>
    <definedName name="_Toc103928424" localSheetId="2">'Przepływy pieniężne| Cash_popr'!$AE$49</definedName>
    <definedName name="_Toc103928427" localSheetId="2">'Przepływy pieniężne| Cash_popr'!$AE$51</definedName>
    <definedName name="_Toc103928430" localSheetId="2">'Przepływy pieniężne| Cash_popr'!$AE$50</definedName>
    <definedName name="_Toc103928433" localSheetId="2">'Przepływy pieniężne| Cash_popr'!$AE$54</definedName>
    <definedName name="_Toc127969804" localSheetId="2">'Przepływy pieniężne| Cash_popr'!$B$35</definedName>
    <definedName name="_Toc97582476" localSheetId="2">'Przepływy pieniężne| Cash_popr'!$AD$41</definedName>
    <definedName name="_Toc99026710" localSheetId="2">'Przepływy pieniężne| Cash_popr'!$AD$37</definedName>
    <definedName name="_Toc99026715" localSheetId="2">'Przepływy pieniężne| Cash_popr'!$B$34</definedName>
    <definedName name="_Toc99026716" localSheetId="2">'Przepływy pieniężne| Cash_popr'!$AD$34</definedName>
    <definedName name="_Toc99026738" localSheetId="2">'Przepływy pieniężne| Cash_popr'!$AD$54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" i="4" l="1"/>
  <c r="AQ1" i="4"/>
  <c r="AP1" i="4"/>
  <c r="AO1" i="4"/>
  <c r="AN1" i="4"/>
  <c r="AM1" i="4"/>
  <c r="AL1" i="4"/>
  <c r="AK1" i="4"/>
  <c r="AJ1" i="4"/>
  <c r="AI1" i="4"/>
  <c r="M4" i="4"/>
  <c r="AF36" i="7"/>
  <c r="AC35" i="4" l="1"/>
  <c r="AB29" i="4"/>
  <c r="AE48" i="7" l="1"/>
  <c r="AE31" i="7"/>
  <c r="AE36" i="7"/>
  <c r="AD31" i="7"/>
  <c r="Y19" i="2"/>
  <c r="Y9" i="2"/>
  <c r="AD37" i="7"/>
  <c r="AD36" i="7" s="1"/>
  <c r="O54" i="7"/>
  <c r="H52" i="7"/>
  <c r="AD48" i="7"/>
  <c r="H48" i="7"/>
  <c r="O41" i="7"/>
  <c r="O26" i="7"/>
  <c r="O28" i="7" s="1"/>
  <c r="Y20" i="2" l="1"/>
  <c r="O56" i="7"/>
  <c r="AB16" i="4" l="1"/>
  <c r="AC11" i="4" l="1"/>
  <c r="AB11" i="4" s="1"/>
  <c r="X9" i="2"/>
  <c r="AB5" i="4"/>
  <c r="AB6" i="4"/>
  <c r="AB7" i="4"/>
  <c r="AB8" i="4"/>
  <c r="AB12" i="4"/>
  <c r="AB13" i="4"/>
  <c r="AB14" i="4"/>
  <c r="AB15" i="4"/>
  <c r="AB21" i="4"/>
  <c r="AB26" i="4"/>
  <c r="AB27" i="4"/>
  <c r="AB28" i="4"/>
  <c r="AB31" i="4"/>
  <c r="AB3" i="4"/>
  <c r="R51" i="2"/>
  <c r="R52" i="2" s="1"/>
  <c r="O20" i="2" l="1"/>
  <c r="N14" i="4" l="1"/>
  <c r="L19" i="2"/>
  <c r="L9" i="2"/>
  <c r="L20" i="2" l="1"/>
  <c r="N25" i="4"/>
  <c r="N30" i="4" l="1"/>
  <c r="N32" i="4" l="1"/>
  <c r="N3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5" authorId="0" shapeId="0" xr:uid="{00000000-0006-0000-01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<sst xmlns="http://schemas.openxmlformats.org/spreadsheetml/2006/main" count="564" uniqueCount="316">
  <si>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</si>
  <si>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</si>
  <si>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</si>
  <si>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</si>
  <si>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</si>
  <si>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</si>
  <si>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</si>
  <si>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</si>
  <si>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</si>
  <si>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</si>
  <si>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</si>
  <si>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</si>
  <si>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</si>
  <si>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</si>
  <si>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</si>
  <si>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</si>
  <si>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</si>
  <si>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</si>
  <si>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</si>
  <si>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</si>
  <si>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</si>
  <si>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</si>
  <si>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</si>
  <si>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</si>
  <si>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</si>
  <si>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</si>
  <si>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</si>
  <si>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</si>
  <si>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</si>
  <si>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</si>
  <si>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</si>
  <si>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</si>
  <si>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</si>
  <si>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</si>
  <si>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</si>
  <si>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</si>
  <si>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</si>
  <si>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</si>
  <si>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</si>
  <si>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</si>
  <si>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</si>
  <si>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</si>
  <si>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</si>
  <si>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</si>
  <si>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</si>
  <si>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</si>
  <si>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</si>
  <si>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</si>
  <si>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</si>
  <si>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</si>
  <si>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</si>
  <si>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</si>
  <si>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</si>
  <si>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</si>
  <si>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</si>
  <si>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</si>
  <si>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</si>
  <si>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</si>
  <si>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</si>
  <si>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</si>
  <si>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</si>
  <si>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</si>
  <si>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</si>
  <si>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</si>
  <si>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</si>
  <si>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</si>
  <si>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</si>
  <si>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</si>
  <si>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</si>
  <si>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</si>
  <si>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</si>
  <si>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</si>
  <si>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</si>
  <si>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</si>
  <si>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</si>
  <si>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</si>
  <si>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</si>
  <si>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</si>
  <si>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</si>
  <si>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</si>
  <si>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</si>
  <si>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</si>
  <si>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</si>
  <si>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</si>
  <si>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</si>
  <si>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</si>
  <si>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</si>
  <si>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</si>
  <si>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</si>
  <si>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</si>
  <si>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</si>
  <si>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</si>
  <si>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</si>
  <si>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</si>
  <si>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</si>
  <si>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</si>
  <si>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</si>
  <si>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</si>
  <si>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</si>
  <si>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</si>
  <si>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</si>
  <si>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</si>
  <si>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</si>
  <si>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</si>
  <si>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</si>
  <si>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</si>
  <si>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</si>
  <si>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</si>
  <si>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</si>
  <si>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</si>
  <si>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</si>
  <si>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</si>
  <si>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</si>
  <si>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</si>
  <si>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</si>
  <si>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</si>
  <si>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</si>
  <si>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</si>
  <si>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</si>
  <si>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</si>
  <si>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</si>
  <si>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</si>
  <si>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</si>
  <si>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</si>
  <si>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</si>
  <si>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</si>
  <si>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</si>
  <si>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</si>
  <si>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</si>
  <si>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</si>
  <si>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</si>
  <si>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</si>
  <si>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</si>
  <si>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</si>
  <si>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</si>
  <si>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</si>
  <si>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</si>
  <si>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</si>
  <si>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Net inflows of issuing shares (issue of shares) and other capital instruments and additional payments to capital</t>
  </si>
  <si>
    <t>Bilansowa zmiana stanu środków pieniężnych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</si>
  <si>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</si>
  <si>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</si>
  <si>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</si>
  <si>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</si>
  <si>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</si>
  <si>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</si>
  <si>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</si>
  <si>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</si>
  <si>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</si>
  <si>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</si>
  <si>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</si>
  <si>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</si>
  <si>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</si>
  <si>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</si>
  <si>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</si>
  <si>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</si>
  <si>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</si>
  <si>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</si>
  <si>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</si>
  <si>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</si>
  <si>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</si>
  <si>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</si>
  <si>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</si>
  <si>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</si>
  <si>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</si>
  <si>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</si>
  <si>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</si>
  <si>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</si>
  <si>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</si>
  <si>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</si>
  <si>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</si>
  <si>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</si>
  <si>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</si>
  <si>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</si>
  <si>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</si>
  <si>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</si>
  <si>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</si>
  <si>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</si>
  <si>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</si>
  <si>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</si>
  <si>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</si>
  <si>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</si>
  <si>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</si>
  <si>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</si>
  <si>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</si>
  <si>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</si>
  <si>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</si>
  <si>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</si>
  <si>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Wycena zobowiązania leasingowego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</si>
  <si>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</si>
  <si>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</si>
  <si>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</si>
  <si>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</si>
  <si>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</si>
  <si>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</si>
  <si>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</si>
  <si>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</si>
  <si>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</si>
  <si>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</si>
  <si>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</si>
  <si>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</si>
  <si>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</si>
  <si>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</si>
  <si>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</si>
  <si>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</si>
  <si>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</si>
  <si>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</si>
  <si>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</si>
  <si>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</si>
  <si>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</si>
  <si>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</si>
  <si>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</si>
  <si>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</si>
  <si>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</si>
  <si>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</si>
  <si>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</si>
  <si>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</si>
  <si>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</si>
  <si>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</si>
  <si>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</si>
  <si>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</si>
  <si>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</si>
  <si>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</si>
  <si>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</si>
  <si>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</si>
  <si>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</si>
  <si>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Strata na jednostkach stowarzyszonych</t>
  </si>
  <si>
    <t>Loss per associated entity</t>
  </si>
  <si>
    <t>Nabycie udziałów</t>
  </si>
  <si>
    <t>Share acquisition</t>
  </si>
  <si>
    <t>Interest on liabilities (Rortos)</t>
  </si>
  <si>
    <t>4Q 2021 - note 2</t>
  </si>
  <si>
    <t>note 2: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</si>
  <si>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</si>
  <si>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</si>
  <si>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</si>
  <si>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</si>
  <si>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</si>
  <si>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</si>
  <si>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</si>
  <si>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</si>
  <si>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</si>
  <si>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</si>
  <si>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</si>
  <si>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</si>
  <si>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</si>
  <si>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</si>
  <si>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</si>
  <si>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</si>
  <si>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</si>
  <si>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</si>
  <si>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</si>
  <si>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</si>
  <si>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</si>
  <si>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</si>
  <si>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</si>
  <si>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</si>
  <si>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</si>
  <si>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</si>
  <si>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</si>
  <si>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</si>
  <si>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</si>
  <si>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</si>
  <si>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</si>
  <si>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</si>
  <si>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</si>
  <si>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</si>
  <si>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</si>
  <si>
    <t>2Q 2023</t>
  </si>
  <si>
    <t>3Q 2023</t>
  </si>
  <si>
    <t>4Q 2023</t>
  </si>
  <si>
    <t>Interest</t>
  </si>
  <si>
    <t>Zmiana stanu środków pieniężnych z tytułu różnic kursowych i naliczonych odsetek</t>
  </si>
  <si>
    <t>Change in cash due to foreign exchange differences and interest</t>
  </si>
  <si>
    <t>Odsetki od zobowiązań (Rortos)</t>
  </si>
  <si>
    <t>Odsetki zapłacone od leasingu</t>
  </si>
  <si>
    <t>Odsetki naliczone od lokat</t>
  </si>
  <si>
    <t>1Q 2022
[dane przekształcone]</t>
  </si>
  <si>
    <t>2Q 2022
[dane przekształcone]</t>
  </si>
  <si>
    <t>3Q 2022
[dane przekształcone]</t>
  </si>
  <si>
    <t>4Q 2022
[dane przekształcone]</t>
  </si>
  <si>
    <t>2022
[dane przekształcone]</t>
  </si>
  <si>
    <t>31.03.2022
[dane przekształcone]</t>
  </si>
  <si>
    <t>30.06.2022
[dane przekształcone]</t>
  </si>
  <si>
    <t>30.09.2022
[dane przekształcone]</t>
  </si>
  <si>
    <t>31.12.2022
[dane przekształcone]</t>
  </si>
  <si>
    <t>[dane przekształcone]</t>
  </si>
  <si>
    <t>Spółka dokonała przekształcenia danych finansowych za rok 2022 - więcej informacji w Sprawozdaniu Finansowym w sekcji  "6.Korekta danych za 2022 rok oraz bilansu otwarcia"</t>
  </si>
  <si>
    <t>The company has transformed the financial data for 2022 - more information in the Financial Statements in section "6. Correction of data for 2022 and the opening balance"</t>
  </si>
  <si>
    <t>31.03.2023
[dane przekształcone]</t>
  </si>
  <si>
    <t>30.09.2023
[dane przekształcone]</t>
  </si>
  <si>
    <t>30.06.2023
[dane przekształcone]</t>
  </si>
  <si>
    <t>1Q 2024</t>
  </si>
  <si>
    <t>Inne wpływy finansowe</t>
  </si>
  <si>
    <t>Other financial inflows</t>
  </si>
  <si>
    <t>- bookings</t>
  </si>
  <si>
    <t>- płatności z gier</t>
  </si>
  <si>
    <t>-przychód odroczony w czasie</t>
  </si>
  <si>
    <t xml:space="preserve">   - w tym Fishing Clash</t>
  </si>
  <si>
    <t xml:space="preserve">   - w tym Let's Fish</t>
  </si>
  <si>
    <t xml:space="preserve">   - w tym Wild Hunt</t>
  </si>
  <si>
    <t xml:space="preserve">   - w tym Hunting Clash</t>
  </si>
  <si>
    <t xml:space="preserve">   - w tym Wings of Heroes</t>
  </si>
  <si>
    <t xml:space="preserve">   - w tym pozostałe tytuły</t>
  </si>
  <si>
    <t xml:space="preserve">   - from Fishing Clash</t>
  </si>
  <si>
    <t xml:space="preserve">   - from Let's Fish</t>
  </si>
  <si>
    <t xml:space="preserve">   - from Wild Hunt</t>
  </si>
  <si>
    <t xml:space="preserve">   -from Hunting Clash</t>
  </si>
  <si>
    <t xml:space="preserve">   -from Wings of heroes</t>
  </si>
  <si>
    <t xml:space="preserve">   - from other titles</t>
  </si>
  <si>
    <t>2Q 2024</t>
  </si>
  <si>
    <t>3Q 2024</t>
  </si>
  <si>
    <t>Kapitał udziałowców niekontrolujących</t>
  </si>
  <si>
    <t>4Q 2024</t>
  </si>
  <si>
    <t xml:space="preserve">   - w tym RFS</t>
  </si>
  <si>
    <t xml:space="preserve">   -from RFS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</si>
</sst>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7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6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14" fontId="6" fillId="4" borderId="2" xfId="1" applyNumberFormat="1" applyFont="1" applyFill="1" applyBorder="1" applyAlignment="1">
      <alignment horizontal="right" vertical="center" wrapText="1"/>
    </xf>
    <xf numFmtId="14" fontId="6" fillId="3" borderId="2" xfId="1" applyNumberFormat="1" applyFont="1" applyFill="1" applyBorder="1" applyAlignment="1">
      <alignment horizontal="right" vertical="center" wrapText="1"/>
    </xf>
    <xf numFmtId="3" fontId="14" fillId="3" borderId="2" xfId="1" applyNumberFormat="1" applyFont="1" applyFill="1" applyBorder="1" applyAlignment="1">
      <alignment horizontal="right" vertical="center"/>
    </xf>
    <xf numFmtId="3" fontId="14" fillId="0" borderId="3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3" fontId="14" fillId="0" borderId="1" xfId="1" applyNumberFormat="1" applyFont="1" applyBorder="1" applyAlignment="1">
      <alignment vertical="center"/>
    </xf>
    <xf numFmtId="3" fontId="14" fillId="3" borderId="2" xfId="1" applyNumberFormat="1" applyFont="1" applyFill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0" xfId="1" applyNumberFormat="1" applyFont="1" applyAlignment="1">
      <alignment horizontal="right" vertical="center"/>
    </xf>
    <xf numFmtId="3" fontId="14" fillId="0" borderId="2" xfId="1" applyNumberFormat="1" applyFont="1" applyBorder="1" applyAlignment="1">
      <alignment horizontal="right" vertical="center"/>
    </xf>
  </cellXfs>
  <cellStyles count="137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" xfId="0" builtinId="0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5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6"/>
  <sheetViews>
    <sheetView showGridLines="0" zoomScaleNormal="100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J5" sqref="AJ5"/>
    </sheetView>
  </sheetViews>
  <sheetFormatPr defaultColWidth="9.1796875" defaultRowHeight="14.5" outlineLevelCol="1"/>
  <cols>
    <col min="1" max="1" width="38.81640625" style="4" customWidth="1"/>
    <col min="2" max="2" width="36.26953125" style="4" customWidth="1"/>
    <col min="3" max="4" width="11.453125" style="1" customWidth="1"/>
    <col min="5" max="7" width="10.7265625" style="1" hidden="1" customWidth="1" outlineLevel="1"/>
    <col min="8" max="8" width="11.453125" style="1" customWidth="1" collapsed="1"/>
    <col min="9" max="10" width="10.7265625" style="1" hidden="1" customWidth="1" outlineLevel="1"/>
    <col min="11" max="11" width="12.453125" style="4" hidden="1" customWidth="1" outlineLevel="1"/>
    <col min="12" max="12" width="11.453125" style="1" customWidth="1" collapsed="1"/>
    <col min="13" max="14" width="10.7265625" style="1" hidden="1" customWidth="1" outlineLevel="1"/>
    <col min="15" max="15" width="12.453125" style="4" hidden="1" customWidth="1" outlineLevel="1"/>
    <col min="16" max="16" width="11.453125" style="1" customWidth="1" collapsed="1"/>
    <col min="17" max="17" width="12.453125" style="4" hidden="1" customWidth="1" outlineLevel="1"/>
    <col min="18" max="18" width="9.81640625" style="4" hidden="1" customWidth="1" outlineLevel="1"/>
    <col min="19" max="19" width="12.453125" style="4" hidden="1" customWidth="1" outlineLevel="1"/>
    <col min="20" max="20" width="11.453125" style="101" customWidth="1" collapsed="1"/>
    <col min="21" max="23" width="12.453125" style="4" hidden="1" customWidth="1" outlineLevel="1"/>
    <col min="24" max="24" width="11.453125" style="101" customWidth="1" collapsed="1"/>
    <col min="25" max="26" width="11.26953125" style="101" hidden="1" customWidth="1" outlineLevel="1"/>
    <col min="27" max="27" width="11" style="4" hidden="1" customWidth="1" outlineLevel="1"/>
    <col min="28" max="28" width="11.453125" style="101" customWidth="1" collapsed="1"/>
    <col min="29" max="29" width="13.7265625" style="101" hidden="1" customWidth="1" outlineLevel="1"/>
    <col min="30" max="30" width="11.26953125" style="101" hidden="1" customWidth="1" outlineLevel="1"/>
    <col min="31" max="31" width="11.453125" style="101" hidden="1" customWidth="1" outlineLevel="1"/>
    <col min="32" max="32" width="11.453125" style="101" customWidth="1" collapsed="1"/>
    <col min="33" max="36" width="10.26953125" style="101" bestFit="1" customWidth="1" outlineLevel="1"/>
    <col min="37" max="37" width="12.1796875" style="4" bestFit="1" customWidth="1"/>
    <col min="38" max="38" width="14.7265625" style="4" bestFit="1" customWidth="1"/>
    <col min="39" max="39" width="11.453125" style="4" bestFit="1" customWidth="1"/>
    <col min="40" max="16384" width="9.1796875" style="4"/>
  </cols>
  <sheetData>
    <row r="1" spans="1:37" ht="31.5">
      <c r="A1" s="24" t="s">
        <v>156</v>
      </c>
      <c r="B1" s="12" t="s">
        <v>157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31" t="s">
        <v>282</v>
      </c>
      <c r="Z1" s="131" t="s">
        <v>283</v>
      </c>
      <c r="AA1" s="131" t="s">
        <v>284</v>
      </c>
      <c r="AB1" s="132" t="s">
        <v>285</v>
      </c>
      <c r="AC1" s="131" t="s">
        <v>289</v>
      </c>
      <c r="AD1" s="131" t="s">
        <v>291</v>
      </c>
      <c r="AE1" s="131" t="s">
        <v>290</v>
      </c>
      <c r="AF1" s="25">
        <v>45291</v>
      </c>
      <c r="AG1" s="131">
        <v>45382</v>
      </c>
      <c r="AH1" s="131">
        <v>45473</v>
      </c>
      <c r="AI1" s="131">
        <v>45565</v>
      </c>
      <c r="AJ1" s="131">
        <v>45657</v>
      </c>
    </row>
    <row r="2" spans="1:37">
      <c r="A2" s="49" t="s">
        <v>31</v>
      </c>
      <c r="B2" s="51" t="s">
        <v>77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3"/>
      <c r="Z2" s="113"/>
      <c r="AA2" s="113"/>
      <c r="AB2" s="35"/>
      <c r="AC2" s="113"/>
      <c r="AD2" s="113"/>
      <c r="AE2" s="113"/>
      <c r="AF2" s="35"/>
      <c r="AG2" s="113"/>
      <c r="AH2" s="113"/>
      <c r="AI2" s="113"/>
      <c r="AJ2" s="113"/>
    </row>
    <row r="3" spans="1:37" s="62" customFormat="1">
      <c r="A3" s="57" t="s">
        <v>32</v>
      </c>
      <c r="B3" s="58" t="s">
        <v>76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4"/>
      <c r="Z3" s="114"/>
      <c r="AA3" s="114"/>
      <c r="AB3" s="60"/>
      <c r="AC3" s="114"/>
      <c r="AD3" s="114"/>
      <c r="AE3" s="114"/>
      <c r="AF3" s="60"/>
      <c r="AG3" s="114"/>
      <c r="AH3" s="114"/>
      <c r="AI3" s="114"/>
      <c r="AJ3" s="114"/>
    </row>
    <row r="4" spans="1:37">
      <c r="A4" s="9" t="s">
        <v>33</v>
      </c>
      <c r="B4" s="33" t="s">
        <v>78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5">
        <v>15451154</v>
      </c>
      <c r="Z4" s="115">
        <v>22100236</v>
      </c>
      <c r="AA4" s="115">
        <v>22314703</v>
      </c>
      <c r="AB4" s="18">
        <v>21409336</v>
      </c>
      <c r="AC4" s="115">
        <v>19269657</v>
      </c>
      <c r="AD4" s="115">
        <v>16881216</v>
      </c>
      <c r="AE4" s="115">
        <v>14907243</v>
      </c>
      <c r="AF4" s="18">
        <v>12652752</v>
      </c>
      <c r="AG4" s="115">
        <v>16561827</v>
      </c>
      <c r="AH4" s="115">
        <v>15062155</v>
      </c>
      <c r="AI4" s="115">
        <v>13372537</v>
      </c>
      <c r="AJ4" s="115">
        <v>11758779</v>
      </c>
    </row>
    <row r="5" spans="1:37">
      <c r="A5" s="9" t="s">
        <v>34</v>
      </c>
      <c r="B5" s="9" t="s">
        <v>81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5">
        <v>275875997</v>
      </c>
      <c r="Z5" s="115">
        <v>276509775</v>
      </c>
      <c r="AA5" s="115">
        <v>289915009</v>
      </c>
      <c r="AB5" s="18">
        <v>266819915</v>
      </c>
      <c r="AC5" s="115">
        <v>241372425</v>
      </c>
      <c r="AD5" s="115">
        <v>226996309</v>
      </c>
      <c r="AE5" s="115">
        <v>233726775</v>
      </c>
      <c r="AF5" s="18">
        <v>175544456</v>
      </c>
      <c r="AG5" s="115">
        <v>170677785</v>
      </c>
      <c r="AH5" s="115">
        <v>169905445</v>
      </c>
      <c r="AI5" s="115">
        <v>167386595</v>
      </c>
      <c r="AJ5" s="115">
        <v>164784056</v>
      </c>
      <c r="AK5" s="5"/>
    </row>
    <row r="6" spans="1:37">
      <c r="A6" s="9" t="s">
        <v>0</v>
      </c>
      <c r="B6" s="9" t="s">
        <v>82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5">
        <v>0</v>
      </c>
      <c r="Z6" s="115">
        <v>0</v>
      </c>
      <c r="AA6" s="115">
        <v>0</v>
      </c>
      <c r="AB6" s="18">
        <v>0</v>
      </c>
      <c r="AC6" s="115">
        <v>0</v>
      </c>
      <c r="AD6" s="115">
        <v>0</v>
      </c>
      <c r="AE6" s="115">
        <v>0</v>
      </c>
      <c r="AF6" s="18">
        <v>0</v>
      </c>
      <c r="AG6" s="115">
        <v>0</v>
      </c>
      <c r="AH6" s="115">
        <v>0</v>
      </c>
      <c r="AI6" s="115">
        <v>0</v>
      </c>
      <c r="AJ6" s="115">
        <v>0</v>
      </c>
    </row>
    <row r="7" spans="1:37">
      <c r="A7" s="9" t="s">
        <v>35</v>
      </c>
      <c r="B7" s="9" t="s">
        <v>83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5">
        <v>23619604</v>
      </c>
      <c r="Z7" s="115">
        <v>23483515</v>
      </c>
      <c r="AA7" s="115">
        <v>23619788</v>
      </c>
      <c r="AB7" s="18">
        <v>21765555</v>
      </c>
      <c r="AC7" s="115">
        <v>32477862</v>
      </c>
      <c r="AD7" s="115">
        <v>31709908</v>
      </c>
      <c r="AE7" s="115">
        <v>32689159</v>
      </c>
      <c r="AF7" s="18">
        <v>23117182</v>
      </c>
      <c r="AG7" s="115">
        <v>23002153</v>
      </c>
      <c r="AH7" s="115">
        <v>22886470</v>
      </c>
      <c r="AI7" s="115">
        <v>22507639</v>
      </c>
      <c r="AJ7" s="115">
        <v>24408483</v>
      </c>
    </row>
    <row r="8" spans="1:37">
      <c r="A8" s="9" t="s">
        <v>36</v>
      </c>
      <c r="B8" s="9" t="s">
        <v>84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5">
        <v>5549825</v>
      </c>
      <c r="Z8" s="115">
        <v>4098605</v>
      </c>
      <c r="AA8" s="115">
        <v>4878662</v>
      </c>
      <c r="AB8" s="18">
        <v>4143383</v>
      </c>
      <c r="AC8" s="115">
        <v>4492763</v>
      </c>
      <c r="AD8" s="115">
        <v>4273636</v>
      </c>
      <c r="AE8" s="115">
        <v>4657201</v>
      </c>
      <c r="AF8" s="18">
        <v>4464291</v>
      </c>
      <c r="AG8" s="115">
        <v>3992167</v>
      </c>
      <c r="AH8" s="115">
        <v>4566121</v>
      </c>
      <c r="AI8" s="115">
        <v>5144488</v>
      </c>
      <c r="AJ8" s="115">
        <v>5484256</v>
      </c>
    </row>
    <row r="9" spans="1:37" s="5" customFormat="1">
      <c r="A9" s="6" t="s">
        <v>37</v>
      </c>
      <c r="B9" s="6" t="s">
        <v>80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6">
        <f>SUM(Y4:Y8)</f>
        <v>320496580</v>
      </c>
      <c r="Z9" s="116">
        <v>326192131</v>
      </c>
      <c r="AA9" s="116">
        <v>340728162</v>
      </c>
      <c r="AB9" s="55">
        <v>314138189</v>
      </c>
      <c r="AC9" s="116">
        <v>297612707</v>
      </c>
      <c r="AD9" s="116">
        <v>279861069</v>
      </c>
      <c r="AE9" s="116">
        <v>285980378</v>
      </c>
      <c r="AF9" s="55">
        <v>215778681</v>
      </c>
      <c r="AG9" s="116">
        <v>214233932</v>
      </c>
      <c r="AH9" s="116">
        <v>212420191</v>
      </c>
      <c r="AI9" s="116">
        <v>208411259</v>
      </c>
      <c r="AJ9" s="116">
        <v>206435574</v>
      </c>
    </row>
    <row r="10" spans="1:37" s="62" customFormat="1">
      <c r="A10" s="57" t="s">
        <v>38</v>
      </c>
      <c r="B10" s="57" t="s">
        <v>79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4"/>
      <c r="Z10" s="114"/>
      <c r="AA10" s="114"/>
      <c r="AB10" s="60"/>
      <c r="AC10" s="114"/>
      <c r="AD10" s="114"/>
      <c r="AE10" s="114"/>
      <c r="AF10" s="60"/>
      <c r="AG10" s="114"/>
      <c r="AH10" s="114"/>
      <c r="AI10" s="114"/>
      <c r="AJ10" s="114"/>
    </row>
    <row r="11" spans="1:37">
      <c r="A11" s="9" t="s">
        <v>39</v>
      </c>
      <c r="B11" s="9" t="s">
        <v>85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/>
      <c r="W11" s="79">
        <v>0</v>
      </c>
      <c r="X11" s="18">
        <v>0</v>
      </c>
      <c r="Y11" s="115">
        <v>0</v>
      </c>
      <c r="Z11" s="115">
        <v>0</v>
      </c>
      <c r="AA11" s="115">
        <v>0</v>
      </c>
      <c r="AB11" s="18">
        <v>0</v>
      </c>
      <c r="AC11" s="115">
        <v>0</v>
      </c>
      <c r="AD11" s="115">
        <v>0</v>
      </c>
      <c r="AE11" s="115">
        <v>0</v>
      </c>
      <c r="AF11" s="18"/>
      <c r="AG11" s="115"/>
      <c r="AH11" s="115"/>
      <c r="AI11" s="115"/>
      <c r="AJ11" s="115"/>
    </row>
    <row r="12" spans="1:37">
      <c r="A12" s="9" t="s">
        <v>40</v>
      </c>
      <c r="B12" s="9" t="s">
        <v>86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5">
        <v>38709480</v>
      </c>
      <c r="Z12" s="115">
        <v>33613226</v>
      </c>
      <c r="AA12" s="115">
        <v>35504377</v>
      </c>
      <c r="AB12" s="18">
        <v>35280551</v>
      </c>
      <c r="AC12" s="115">
        <v>41095568</v>
      </c>
      <c r="AD12" s="115">
        <v>31605707</v>
      </c>
      <c r="AE12" s="115">
        <v>36293289</v>
      </c>
      <c r="AF12" s="18">
        <v>38936754</v>
      </c>
      <c r="AG12" s="115">
        <v>36253288</v>
      </c>
      <c r="AH12" s="115">
        <v>33741846</v>
      </c>
      <c r="AI12" s="115">
        <v>32760430</v>
      </c>
      <c r="AJ12" s="115">
        <v>33155474</v>
      </c>
    </row>
    <row r="13" spans="1:37">
      <c r="A13" s="9" t="s">
        <v>41</v>
      </c>
      <c r="B13" s="9" t="s">
        <v>87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5">
        <v>15532311</v>
      </c>
      <c r="Z13" s="115">
        <v>11879487</v>
      </c>
      <c r="AA13" s="115">
        <v>11632722</v>
      </c>
      <c r="AB13" s="18">
        <v>7013686</v>
      </c>
      <c r="AC13" s="115">
        <v>5859300</v>
      </c>
      <c r="AD13" s="115">
        <v>5396481</v>
      </c>
      <c r="AE13" s="115">
        <v>3888220</v>
      </c>
      <c r="AF13" s="18">
        <v>4184007</v>
      </c>
      <c r="AG13" s="115">
        <v>4701066</v>
      </c>
      <c r="AH13" s="115">
        <v>2784569</v>
      </c>
      <c r="AI13" s="115">
        <v>3718516</v>
      </c>
      <c r="AJ13" s="115">
        <v>3898039</v>
      </c>
    </row>
    <row r="14" spans="1:37">
      <c r="A14" s="9" t="s">
        <v>42</v>
      </c>
      <c r="B14" s="9" t="s">
        <v>88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5">
        <v>3573671</v>
      </c>
      <c r="Z14" s="115">
        <v>4062618</v>
      </c>
      <c r="AA14" s="115">
        <v>5609317.8649236038</v>
      </c>
      <c r="AB14" s="18">
        <v>5197437</v>
      </c>
      <c r="AC14" s="115">
        <v>4082820</v>
      </c>
      <c r="AD14" s="115">
        <v>4194355</v>
      </c>
      <c r="AE14" s="115">
        <v>4796226</v>
      </c>
      <c r="AF14" s="18">
        <v>3929886</v>
      </c>
      <c r="AG14" s="115">
        <v>3491515</v>
      </c>
      <c r="AH14" s="115">
        <v>4125300</v>
      </c>
      <c r="AI14" s="115">
        <v>5212857</v>
      </c>
      <c r="AJ14" s="115">
        <v>3810515</v>
      </c>
    </row>
    <row r="15" spans="1:37">
      <c r="A15" s="9" t="s">
        <v>239</v>
      </c>
      <c r="B15" s="9" t="s">
        <v>240</v>
      </c>
      <c r="C15" s="48"/>
      <c r="D15" s="18"/>
      <c r="E15" s="11"/>
      <c r="F15" s="11"/>
      <c r="G15" s="11"/>
      <c r="H15" s="18"/>
      <c r="I15" s="11"/>
      <c r="J15" s="11"/>
      <c r="K15" s="11"/>
      <c r="L15" s="18"/>
      <c r="M15" s="11"/>
      <c r="N15" s="11"/>
      <c r="O15" s="11"/>
      <c r="P15" s="18"/>
      <c r="Q15" s="79"/>
      <c r="R15" s="79"/>
      <c r="S15" s="79"/>
      <c r="T15" s="18"/>
      <c r="U15" s="79"/>
      <c r="V15" s="85"/>
      <c r="W15" s="85"/>
      <c r="X15" s="18"/>
      <c r="Y15" s="115"/>
      <c r="Z15" s="115"/>
      <c r="AA15" s="115"/>
      <c r="AB15" s="124">
        <v>9658592</v>
      </c>
      <c r="AC15" s="115">
        <v>11842519</v>
      </c>
      <c r="AD15" s="115">
        <v>12745572</v>
      </c>
      <c r="AE15" s="115">
        <v>13321775</v>
      </c>
      <c r="AF15" s="124">
        <v>8638531</v>
      </c>
      <c r="AG15" s="115">
        <v>8562817</v>
      </c>
      <c r="AH15" s="115">
        <v>1796189</v>
      </c>
      <c r="AI15" s="115">
        <v>1376103</v>
      </c>
      <c r="AJ15" s="115">
        <v>1744941</v>
      </c>
    </row>
    <row r="16" spans="1:37">
      <c r="A16" s="9" t="s">
        <v>211</v>
      </c>
      <c r="B16" s="9" t="s">
        <v>241</v>
      </c>
      <c r="C16" s="48"/>
      <c r="D16" s="18"/>
      <c r="E16" s="11"/>
      <c r="F16" s="11"/>
      <c r="G16" s="11"/>
      <c r="H16" s="18"/>
      <c r="I16" s="11"/>
      <c r="J16" s="11"/>
      <c r="K16" s="11"/>
      <c r="L16" s="18"/>
      <c r="M16" s="11"/>
      <c r="N16" s="11"/>
      <c r="O16" s="11"/>
      <c r="P16" s="18"/>
      <c r="Q16" s="79"/>
      <c r="R16" s="79"/>
      <c r="S16" s="79"/>
      <c r="T16" s="18"/>
      <c r="U16" s="79">
        <v>13428564</v>
      </c>
      <c r="V16" s="79">
        <v>10368188</v>
      </c>
      <c r="W16" s="79">
        <v>3646040</v>
      </c>
      <c r="X16" s="18">
        <v>10368188</v>
      </c>
      <c r="Y16" s="115">
        <v>16769408</v>
      </c>
      <c r="Z16" s="115">
        <v>17030022</v>
      </c>
      <c r="AA16" s="115">
        <v>18401855</v>
      </c>
      <c r="AB16" s="18">
        <v>20622914</v>
      </c>
      <c r="AC16" s="115">
        <v>22464562</v>
      </c>
      <c r="AD16" s="115">
        <v>21331522</v>
      </c>
      <c r="AE16" s="115">
        <v>22797670</v>
      </c>
      <c r="AF16" s="18">
        <v>22870296</v>
      </c>
      <c r="AG16" s="115">
        <v>21076644</v>
      </c>
      <c r="AH16" s="115">
        <v>19984684</v>
      </c>
      <c r="AI16" s="115">
        <v>21794568</v>
      </c>
      <c r="AJ16" s="115">
        <v>22630967</v>
      </c>
    </row>
    <row r="17" spans="1:39">
      <c r="A17" s="9" t="s">
        <v>176</v>
      </c>
      <c r="B17" s="9" t="s">
        <v>177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5">
        <v>331559</v>
      </c>
      <c r="Z17" s="115">
        <v>178787</v>
      </c>
      <c r="AA17" s="115">
        <v>0</v>
      </c>
      <c r="AB17" s="18">
        <v>2201633</v>
      </c>
      <c r="AC17" s="115">
        <v>0</v>
      </c>
      <c r="AD17" s="115">
        <v>0</v>
      </c>
      <c r="AE17" s="115">
        <v>600000</v>
      </c>
      <c r="AF17" s="18">
        <v>939421</v>
      </c>
      <c r="AG17" s="115">
        <v>1316842</v>
      </c>
      <c r="AH17" s="115">
        <v>1344143</v>
      </c>
      <c r="AI17" s="115">
        <v>1371744</v>
      </c>
      <c r="AJ17" s="115">
        <v>1399344</v>
      </c>
    </row>
    <row r="18" spans="1:39">
      <c r="A18" s="9" t="s">
        <v>43</v>
      </c>
      <c r="B18" s="9" t="s">
        <v>89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5">
        <v>149280776</v>
      </c>
      <c r="Z18" s="115">
        <v>90930596</v>
      </c>
      <c r="AA18" s="115">
        <v>113266682</v>
      </c>
      <c r="AB18" s="18">
        <v>126594883</v>
      </c>
      <c r="AC18" s="115">
        <v>140249211</v>
      </c>
      <c r="AD18" s="115">
        <v>105378878</v>
      </c>
      <c r="AE18" s="115">
        <v>133819981</v>
      </c>
      <c r="AF18" s="18">
        <v>162825718</v>
      </c>
      <c r="AG18" s="115">
        <v>76783946</v>
      </c>
      <c r="AH18" s="115">
        <v>94971130</v>
      </c>
      <c r="AI18" s="115">
        <v>121389129</v>
      </c>
      <c r="AJ18" s="115">
        <v>143774851</v>
      </c>
    </row>
    <row r="19" spans="1:39" s="5" customFormat="1">
      <c r="A19" s="6" t="s">
        <v>44</v>
      </c>
      <c r="B19" s="6" t="s">
        <v>90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6">
        <f>SUM(Y10:Y18)</f>
        <v>224197205</v>
      </c>
      <c r="Z19" s="116">
        <v>157694736</v>
      </c>
      <c r="AA19" s="116">
        <v>184414954</v>
      </c>
      <c r="AB19" s="55">
        <v>206569696</v>
      </c>
      <c r="AC19" s="116">
        <v>225593980</v>
      </c>
      <c r="AD19" s="116">
        <v>180652515</v>
      </c>
      <c r="AE19" s="116">
        <v>215517161</v>
      </c>
      <c r="AF19" s="55">
        <v>242324613</v>
      </c>
      <c r="AG19" s="116">
        <v>152186118</v>
      </c>
      <c r="AH19" s="116">
        <v>158747862</v>
      </c>
      <c r="AI19" s="116">
        <v>187623347</v>
      </c>
      <c r="AJ19" s="116">
        <v>210414131</v>
      </c>
    </row>
    <row r="20" spans="1:39" s="5" customFormat="1">
      <c r="A20" s="6" t="s">
        <v>45</v>
      </c>
      <c r="B20" s="6" t="s">
        <v>91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6">
        <f>Y9+Y19</f>
        <v>544693785</v>
      </c>
      <c r="Z20" s="116">
        <v>483886867</v>
      </c>
      <c r="AA20" s="116">
        <v>525143116</v>
      </c>
      <c r="AB20" s="55">
        <v>520707885</v>
      </c>
      <c r="AC20" s="116">
        <v>523206687</v>
      </c>
      <c r="AD20" s="116">
        <v>460513584</v>
      </c>
      <c r="AE20" s="116">
        <v>501497539</v>
      </c>
      <c r="AF20" s="55">
        <v>458103294</v>
      </c>
      <c r="AG20" s="116">
        <v>366420050</v>
      </c>
      <c r="AH20" s="116">
        <v>371168053</v>
      </c>
      <c r="AI20" s="116">
        <v>396034606</v>
      </c>
      <c r="AJ20" s="116">
        <v>416849705</v>
      </c>
    </row>
    <row r="21" spans="1:39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5"/>
      <c r="Z21" s="115"/>
      <c r="AA21" s="115"/>
      <c r="AB21" s="18"/>
      <c r="AC21" s="115"/>
      <c r="AD21" s="115"/>
      <c r="AE21" s="115"/>
      <c r="AF21" s="18"/>
      <c r="AG21" s="115"/>
      <c r="AH21" s="115"/>
      <c r="AI21" s="115"/>
      <c r="AJ21" s="115"/>
    </row>
    <row r="22" spans="1:39">
      <c r="A22" s="49" t="s">
        <v>46</v>
      </c>
      <c r="B22" s="49" t="s">
        <v>92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7"/>
      <c r="Z22" s="117"/>
      <c r="AA22" s="117"/>
      <c r="AB22" s="31"/>
      <c r="AC22" s="117"/>
      <c r="AD22" s="117"/>
      <c r="AE22" s="117"/>
      <c r="AF22" s="31"/>
      <c r="AG22" s="117"/>
      <c r="AH22" s="117"/>
      <c r="AI22" s="117"/>
      <c r="AJ22" s="117"/>
    </row>
    <row r="23" spans="1:39" s="62" customFormat="1">
      <c r="A23" s="57" t="s">
        <v>47</v>
      </c>
      <c r="B23" s="57" t="s">
        <v>93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4"/>
      <c r="Z23" s="114"/>
      <c r="AA23" s="114"/>
      <c r="AB23" s="60"/>
      <c r="AC23" s="114"/>
      <c r="AD23" s="114"/>
      <c r="AE23" s="114"/>
      <c r="AF23" s="60"/>
      <c r="AG23" s="114"/>
      <c r="AH23" s="114"/>
      <c r="AI23" s="114"/>
      <c r="AJ23" s="114"/>
    </row>
    <row r="24" spans="1:39">
      <c r="A24" s="9" t="s">
        <v>48</v>
      </c>
      <c r="B24" s="33" t="s">
        <v>94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  <c r="AE24" s="79">
        <v>733482</v>
      </c>
      <c r="AF24" s="18">
        <v>733482</v>
      </c>
      <c r="AG24" s="79">
        <v>733482</v>
      </c>
      <c r="AH24" s="79">
        <v>733482</v>
      </c>
      <c r="AI24" s="79">
        <v>647600</v>
      </c>
      <c r="AJ24" s="79">
        <v>647600</v>
      </c>
    </row>
    <row r="25" spans="1:39">
      <c r="A25" s="9" t="s">
        <v>180</v>
      </c>
      <c r="B25" s="33" t="s">
        <v>183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  <c r="AE25" s="79">
        <v>496100</v>
      </c>
      <c r="AF25" s="18">
        <v>490305</v>
      </c>
      <c r="AG25" s="79">
        <v>490305</v>
      </c>
      <c r="AH25" s="79">
        <v>490305</v>
      </c>
      <c r="AI25" s="79">
        <v>490305</v>
      </c>
      <c r="AJ25" s="79">
        <v>490305</v>
      </c>
    </row>
    <row r="26" spans="1:39">
      <c r="A26" s="9" t="s">
        <v>181</v>
      </c>
      <c r="B26" s="33" t="s">
        <v>184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/>
      <c r="U26" s="79"/>
      <c r="V26" s="79"/>
      <c r="W26" s="79"/>
      <c r="X26" s="18"/>
      <c r="Y26" s="115"/>
      <c r="Z26" s="115"/>
      <c r="AA26" s="115"/>
      <c r="AB26" s="18"/>
      <c r="AC26" s="115"/>
      <c r="AD26" s="115"/>
      <c r="AE26" s="115"/>
      <c r="AF26" s="18"/>
      <c r="AG26" s="115"/>
      <c r="AH26" s="115"/>
      <c r="AI26" s="115"/>
      <c r="AJ26" s="115"/>
    </row>
    <row r="27" spans="1:39">
      <c r="A27" s="9" t="s">
        <v>182</v>
      </c>
      <c r="B27" s="33" t="s">
        <v>185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  <c r="AE27" s="79">
        <v>94978761</v>
      </c>
      <c r="AF27" s="18">
        <v>95471416</v>
      </c>
      <c r="AG27" s="79">
        <v>98326034</v>
      </c>
      <c r="AH27" s="79">
        <v>98637955</v>
      </c>
      <c r="AI27" s="79">
        <v>99079378</v>
      </c>
      <c r="AJ27" s="79">
        <v>99448841</v>
      </c>
    </row>
    <row r="28" spans="1:39">
      <c r="A28" s="9" t="s">
        <v>203</v>
      </c>
      <c r="B28" s="33" t="s">
        <v>204</v>
      </c>
      <c r="C28" s="18"/>
      <c r="D28" s="18"/>
      <c r="E28" s="11"/>
      <c r="F28" s="11"/>
      <c r="G28" s="11"/>
      <c r="H28" s="18"/>
      <c r="I28" s="11"/>
      <c r="J28" s="11"/>
      <c r="K28" s="11"/>
      <c r="L28" s="18"/>
      <c r="M28" s="11"/>
      <c r="N28" s="11"/>
      <c r="O28" s="11"/>
      <c r="P28" s="18"/>
      <c r="Q28" s="79"/>
      <c r="R28" s="79"/>
      <c r="S28" s="79"/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  <c r="AE28" s="79">
        <v>7390341</v>
      </c>
      <c r="AF28" s="18">
        <v>-8035808</v>
      </c>
      <c r="AG28" s="79">
        <v>-9361050</v>
      </c>
      <c r="AH28" s="79">
        <v>-8575998</v>
      </c>
      <c r="AI28" s="79">
        <v>-10475549</v>
      </c>
      <c r="AJ28" s="79">
        <v>-10923234</v>
      </c>
    </row>
    <row r="29" spans="1:39">
      <c r="A29" s="9" t="s">
        <v>205</v>
      </c>
      <c r="B29" s="33" t="s">
        <v>95</v>
      </c>
      <c r="C29" s="18"/>
      <c r="D29" s="18"/>
      <c r="E29" s="11"/>
      <c r="F29" s="11"/>
      <c r="G29" s="11"/>
      <c r="H29" s="18"/>
      <c r="I29" s="11"/>
      <c r="J29" s="11"/>
      <c r="K29" s="11"/>
      <c r="L29" s="18"/>
      <c r="M29" s="11"/>
      <c r="N29" s="11"/>
      <c r="O29" s="11"/>
      <c r="P29" s="18"/>
      <c r="Q29" s="79"/>
      <c r="R29" s="79"/>
      <c r="S29" s="79"/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305630277</v>
      </c>
      <c r="Z29" s="79">
        <v>247780886</v>
      </c>
      <c r="AA29" s="79">
        <v>266801720</v>
      </c>
      <c r="AB29" s="18">
        <v>259280268</v>
      </c>
      <c r="AC29" s="79">
        <v>245271163</v>
      </c>
      <c r="AD29" s="79">
        <v>200716067</v>
      </c>
      <c r="AE29" s="79">
        <v>223192671</v>
      </c>
      <c r="AF29" s="18">
        <v>220987589</v>
      </c>
      <c r="AG29" s="79">
        <v>229349512</v>
      </c>
      <c r="AH29" s="79">
        <v>251171011</v>
      </c>
      <c r="AI29" s="79">
        <v>154948363</v>
      </c>
      <c r="AJ29" s="79">
        <v>169365699</v>
      </c>
      <c r="AK29" s="76"/>
      <c r="AL29" s="76"/>
      <c r="AM29" s="76"/>
    </row>
    <row r="30" spans="1:39">
      <c r="A30" s="9" t="s">
        <v>178</v>
      </c>
      <c r="B30" s="33" t="s">
        <v>206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/>
      <c r="U30" s="79"/>
      <c r="V30" s="79"/>
      <c r="W30" s="79"/>
      <c r="X30" s="18"/>
      <c r="Y30" s="79"/>
      <c r="Z30" s="79"/>
      <c r="AA30" s="79"/>
      <c r="AB30" s="18"/>
      <c r="AC30" s="79"/>
      <c r="AD30" s="79"/>
      <c r="AE30" s="79"/>
      <c r="AF30" s="18"/>
      <c r="AG30" s="79"/>
      <c r="AH30" s="79"/>
      <c r="AI30" s="79"/>
      <c r="AJ30" s="79"/>
    </row>
    <row r="31" spans="1:39">
      <c r="A31" s="9" t="s">
        <v>49</v>
      </c>
      <c r="B31" s="9" t="s">
        <v>96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/>
      <c r="U31" s="79"/>
      <c r="V31" s="79"/>
      <c r="W31" s="79"/>
      <c r="X31" s="18"/>
      <c r="Y31" s="115"/>
      <c r="Z31" s="115"/>
      <c r="AA31" s="115"/>
      <c r="AB31" s="18"/>
      <c r="AC31" s="115"/>
      <c r="AD31" s="115"/>
      <c r="AE31" s="115"/>
      <c r="AF31" s="18"/>
      <c r="AG31" s="115"/>
      <c r="AH31" s="115"/>
      <c r="AI31" s="115"/>
      <c r="AJ31" s="115"/>
    </row>
    <row r="32" spans="1:39">
      <c r="A32" s="9" t="s">
        <v>224</v>
      </c>
      <c r="B32" s="9" t="s">
        <v>225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5">
        <v>-18636050</v>
      </c>
      <c r="Z32" s="115">
        <v>-18636050</v>
      </c>
      <c r="AA32" s="115">
        <v>-18636050</v>
      </c>
      <c r="AB32" s="18">
        <v>-18636050</v>
      </c>
      <c r="AC32" s="115">
        <v>-18636050</v>
      </c>
      <c r="AD32" s="115">
        <v>-18636050</v>
      </c>
      <c r="AE32" s="115">
        <v>-18636050</v>
      </c>
      <c r="AF32" s="18">
        <v>-18636050</v>
      </c>
      <c r="AG32" s="115">
        <v>-124849332</v>
      </c>
      <c r="AH32" s="115">
        <v>-124849332</v>
      </c>
      <c r="AI32" s="115">
        <v>-16078200</v>
      </c>
      <c r="AJ32" s="115">
        <v>-15765955</v>
      </c>
    </row>
    <row r="33" spans="1:39" s="5" customFormat="1">
      <c r="A33" s="6" t="s">
        <v>50</v>
      </c>
      <c r="B33" s="6" t="s">
        <v>97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9">
        <v>370935258</v>
      </c>
      <c r="Z33" s="119">
        <v>316752035.68674302</v>
      </c>
      <c r="AA33" s="119">
        <v>352144336</v>
      </c>
      <c r="AB33" s="55">
        <v>340075853</v>
      </c>
      <c r="AC33" s="116">
        <v>332533529</v>
      </c>
      <c r="AD33" s="116">
        <v>275602503</v>
      </c>
      <c r="AE33" s="116">
        <v>308155305</v>
      </c>
      <c r="AF33" s="55">
        <v>291010934</v>
      </c>
      <c r="AG33" s="116">
        <v>194688951</v>
      </c>
      <c r="AH33" s="116">
        <v>217607423</v>
      </c>
      <c r="AI33" s="116">
        <v>228611897</v>
      </c>
      <c r="AJ33" s="116">
        <v>243263256</v>
      </c>
      <c r="AK33" s="76"/>
      <c r="AL33" s="76"/>
      <c r="AM33" s="76"/>
    </row>
    <row r="34" spans="1:39">
      <c r="A34" s="9" t="s">
        <v>312</v>
      </c>
      <c r="B34" s="9" t="s">
        <v>98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5">
        <v>0</v>
      </c>
      <c r="Z34" s="115">
        <v>0</v>
      </c>
      <c r="AA34" s="115">
        <v>0</v>
      </c>
      <c r="AB34" s="18">
        <v>0</v>
      </c>
      <c r="AC34" s="115">
        <v>0</v>
      </c>
      <c r="AD34" s="115">
        <v>0</v>
      </c>
      <c r="AE34" s="115">
        <v>0</v>
      </c>
      <c r="AF34" s="18">
        <v>0</v>
      </c>
      <c r="AG34" s="115">
        <v>0</v>
      </c>
      <c r="AH34" s="115">
        <v>0</v>
      </c>
      <c r="AI34" s="115">
        <v>0</v>
      </c>
      <c r="AJ34" s="115">
        <v>0</v>
      </c>
    </row>
    <row r="35" spans="1:39" s="5" customFormat="1">
      <c r="A35" s="22" t="s">
        <v>51</v>
      </c>
      <c r="B35" s="6" t="s">
        <v>99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9">
        <v>370935258</v>
      </c>
      <c r="Z35" s="119">
        <v>316752035.68674302</v>
      </c>
      <c r="AA35" s="119">
        <v>352144336</v>
      </c>
      <c r="AB35" s="55">
        <v>340075853</v>
      </c>
      <c r="AC35" s="116">
        <v>332533529</v>
      </c>
      <c r="AD35" s="116">
        <v>275602503</v>
      </c>
      <c r="AE35" s="116">
        <v>308155305</v>
      </c>
      <c r="AF35" s="55">
        <v>291010934</v>
      </c>
      <c r="AG35" s="116">
        <v>194688951</v>
      </c>
      <c r="AH35" s="116">
        <v>217607423</v>
      </c>
      <c r="AI35" s="116">
        <v>228611897</v>
      </c>
      <c r="AJ35" s="116">
        <v>243263256</v>
      </c>
      <c r="AK35" s="76"/>
      <c r="AL35" s="76"/>
      <c r="AM35" s="76"/>
    </row>
    <row r="36" spans="1:39" s="62" customFormat="1">
      <c r="A36" s="57" t="s">
        <v>52</v>
      </c>
      <c r="B36" s="57" t="s">
        <v>100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4"/>
      <c r="Z36" s="114"/>
      <c r="AA36" s="114"/>
      <c r="AB36" s="60"/>
      <c r="AC36" s="114"/>
      <c r="AD36" s="114"/>
      <c r="AE36" s="114"/>
      <c r="AF36" s="60"/>
      <c r="AG36" s="114"/>
      <c r="AH36" s="114"/>
      <c r="AI36" s="114"/>
      <c r="AJ36" s="114"/>
    </row>
    <row r="37" spans="1:39" s="62" customFormat="1">
      <c r="A37" s="9" t="s">
        <v>186</v>
      </c>
      <c r="B37" s="9" t="s">
        <v>187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  <c r="AE37" s="79">
        <v>2620619</v>
      </c>
      <c r="AF37" s="18">
        <v>1379495</v>
      </c>
      <c r="AG37" s="79">
        <v>7419939</v>
      </c>
      <c r="AH37" s="79">
        <v>6862783</v>
      </c>
      <c r="AI37" s="79">
        <v>6190555</v>
      </c>
      <c r="AJ37" s="79">
        <v>5586049</v>
      </c>
    </row>
    <row r="38" spans="1:39">
      <c r="A38" s="9" t="s">
        <v>53</v>
      </c>
      <c r="B38" s="9" t="s">
        <v>101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  <c r="AE38" s="79">
        <v>1394267</v>
      </c>
      <c r="AF38" s="18">
        <v>858101</v>
      </c>
      <c r="AG38" s="79">
        <v>1083427</v>
      </c>
      <c r="AH38" s="79">
        <v>1075271</v>
      </c>
      <c r="AI38" s="79">
        <v>1095964</v>
      </c>
      <c r="AJ38" s="79">
        <v>1143594</v>
      </c>
    </row>
    <row r="39" spans="1:39">
      <c r="A39" s="9" t="s">
        <v>220</v>
      </c>
      <c r="B39" s="9" t="s">
        <v>259</v>
      </c>
      <c r="C39" s="18"/>
      <c r="D39" s="18"/>
      <c r="E39" s="11"/>
      <c r="F39" s="11"/>
      <c r="G39" s="11"/>
      <c r="H39" s="18"/>
      <c r="I39" s="11"/>
      <c r="J39" s="11"/>
      <c r="K39" s="11"/>
      <c r="L39" s="18"/>
      <c r="M39" s="11"/>
      <c r="N39" s="11"/>
      <c r="O39" s="11"/>
      <c r="P39" s="18"/>
      <c r="Q39" s="79"/>
      <c r="R39" s="79"/>
      <c r="S39" s="79"/>
      <c r="T39" s="18"/>
      <c r="U39" s="79"/>
      <c r="V39" s="79"/>
      <c r="W39" s="79"/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  <c r="AE39" s="79">
        <v>3002143</v>
      </c>
      <c r="AF39" s="18">
        <v>3005714</v>
      </c>
      <c r="AG39" s="79">
        <v>1868970</v>
      </c>
      <c r="AH39" s="79">
        <v>2061321</v>
      </c>
      <c r="AI39" s="79">
        <v>2642185</v>
      </c>
      <c r="AJ39" s="79">
        <v>2946201</v>
      </c>
    </row>
    <row r="40" spans="1:39">
      <c r="A40" s="9" t="s">
        <v>217</v>
      </c>
      <c r="B40" s="9" t="s">
        <v>258</v>
      </c>
      <c r="C40" s="18"/>
      <c r="D40" s="18"/>
      <c r="E40" s="11"/>
      <c r="F40" s="11"/>
      <c r="G40" s="11"/>
      <c r="H40" s="18"/>
      <c r="I40" s="11"/>
      <c r="J40" s="11"/>
      <c r="K40" s="11"/>
      <c r="L40" s="18"/>
      <c r="M40" s="11"/>
      <c r="N40" s="11"/>
      <c r="O40" s="11"/>
      <c r="P40" s="18"/>
      <c r="Q40" s="79"/>
      <c r="R40" s="79"/>
      <c r="S40" s="79"/>
      <c r="T40" s="18"/>
      <c r="U40" s="79"/>
      <c r="V40" s="79"/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  <c r="AE40" s="79">
        <v>41848711</v>
      </c>
      <c r="AF40" s="18">
        <v>24221614</v>
      </c>
      <c r="AG40" s="79">
        <v>24509048</v>
      </c>
      <c r="AH40" s="79">
        <v>14222865</v>
      </c>
      <c r="AI40" s="79">
        <v>14434891</v>
      </c>
      <c r="AJ40" s="79">
        <v>15734214</v>
      </c>
    </row>
    <row r="41" spans="1:39" s="5" customFormat="1">
      <c r="A41" s="6" t="s">
        <v>54</v>
      </c>
      <c r="B41" s="6" t="s">
        <v>102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19">
        <v>63455860</v>
      </c>
      <c r="Z41" s="119">
        <v>58244747</v>
      </c>
      <c r="AA41" s="119">
        <v>60583985</v>
      </c>
      <c r="AB41" s="55">
        <v>68220992</v>
      </c>
      <c r="AC41" s="119">
        <v>47986385</v>
      </c>
      <c r="AD41" s="119">
        <v>46659137</v>
      </c>
      <c r="AE41" s="119">
        <v>48865740</v>
      </c>
      <c r="AF41" s="55">
        <v>29464924</v>
      </c>
      <c r="AG41" s="119">
        <v>34881384</v>
      </c>
      <c r="AH41" s="119">
        <v>24222240</v>
      </c>
      <c r="AI41" s="119">
        <v>24363595</v>
      </c>
      <c r="AJ41" s="119">
        <v>25410058</v>
      </c>
    </row>
    <row r="42" spans="1:39" s="62" customFormat="1">
      <c r="A42" s="57" t="s">
        <v>55</v>
      </c>
      <c r="B42" s="57" t="s">
        <v>103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4"/>
      <c r="Z42" s="114"/>
      <c r="AA42" s="114"/>
      <c r="AB42" s="60"/>
      <c r="AC42" s="114"/>
      <c r="AD42" s="114"/>
      <c r="AE42" s="114"/>
      <c r="AF42" s="60"/>
      <c r="AG42" s="114"/>
      <c r="AH42" s="114"/>
      <c r="AI42" s="114"/>
      <c r="AJ42" s="114"/>
    </row>
    <row r="43" spans="1:39">
      <c r="A43" s="9" t="s">
        <v>56</v>
      </c>
      <c r="B43" s="9" t="s">
        <v>104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5">
        <v>18746014</v>
      </c>
      <c r="Z43" s="115">
        <v>22233948</v>
      </c>
      <c r="AA43" s="115">
        <v>20209021</v>
      </c>
      <c r="AB43" s="18">
        <v>13135328</v>
      </c>
      <c r="AC43" s="115">
        <v>21289813</v>
      </c>
      <c r="AD43" s="115">
        <v>12855575</v>
      </c>
      <c r="AE43" s="115">
        <v>13500988</v>
      </c>
      <c r="AF43" s="18">
        <v>10422303</v>
      </c>
      <c r="AG43" s="115">
        <v>16093297</v>
      </c>
      <c r="AH43" s="115">
        <v>10250622</v>
      </c>
      <c r="AI43" s="115">
        <v>15420648</v>
      </c>
      <c r="AJ43" s="115">
        <v>10543440</v>
      </c>
    </row>
    <row r="44" spans="1:39">
      <c r="A44" s="9" t="s">
        <v>57</v>
      </c>
      <c r="B44" s="9" t="s">
        <v>105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5">
        <v>18465776</v>
      </c>
      <c r="Z44" s="115">
        <v>9278550</v>
      </c>
      <c r="AA44" s="115">
        <v>8659032</v>
      </c>
      <c r="AB44" s="18">
        <v>0</v>
      </c>
      <c r="AC44" s="115">
        <v>0</v>
      </c>
      <c r="AD44" s="115">
        <v>0</v>
      </c>
      <c r="AE44" s="115">
        <v>0</v>
      </c>
      <c r="AF44" s="18">
        <v>0</v>
      </c>
      <c r="AG44" s="115">
        <v>0</v>
      </c>
      <c r="AH44" s="115">
        <v>0</v>
      </c>
      <c r="AI44" s="115">
        <v>0</v>
      </c>
      <c r="AJ44" s="115">
        <v>0</v>
      </c>
    </row>
    <row r="45" spans="1:39">
      <c r="A45" s="9" t="s">
        <v>242</v>
      </c>
      <c r="B45" s="9" t="s">
        <v>243</v>
      </c>
      <c r="C45" s="18"/>
      <c r="D45" s="18"/>
      <c r="E45" s="11"/>
      <c r="F45" s="11"/>
      <c r="G45" s="11"/>
      <c r="H45" s="18"/>
      <c r="I45" s="11"/>
      <c r="J45" s="11"/>
      <c r="K45" s="11"/>
      <c r="L45" s="18"/>
      <c r="M45" s="11"/>
      <c r="N45" s="11"/>
      <c r="O45" s="11"/>
      <c r="P45" s="18"/>
      <c r="Q45" s="79"/>
      <c r="R45" s="79"/>
      <c r="S45" s="79"/>
      <c r="T45" s="18"/>
      <c r="U45" s="79"/>
      <c r="V45" s="79"/>
      <c r="W45" s="79"/>
      <c r="X45" s="18"/>
      <c r="Y45" s="115"/>
      <c r="Z45" s="115"/>
      <c r="AA45" s="115"/>
      <c r="AB45" s="18">
        <v>10894769</v>
      </c>
      <c r="AC45" s="115">
        <v>10894769</v>
      </c>
      <c r="AD45" s="115">
        <v>23435773</v>
      </c>
      <c r="AE45" s="115">
        <v>23435773</v>
      </c>
      <c r="AF45" s="18">
        <v>23435773</v>
      </c>
      <c r="AG45" s="115">
        <v>23435773</v>
      </c>
      <c r="AH45" s="115">
        <v>23435773</v>
      </c>
      <c r="AI45" s="115">
        <v>23435773</v>
      </c>
      <c r="AJ45" s="115">
        <v>23435773</v>
      </c>
    </row>
    <row r="46" spans="1:39">
      <c r="A46" s="9" t="s">
        <v>58</v>
      </c>
      <c r="B46" s="9" t="s">
        <v>106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79">
        <v>4853379</v>
      </c>
      <c r="Z46" s="79">
        <v>11867676</v>
      </c>
      <c r="AA46" s="79">
        <v>12173211</v>
      </c>
      <c r="AB46" s="18">
        <v>9037691</v>
      </c>
      <c r="AC46" s="115">
        <v>24793760</v>
      </c>
      <c r="AD46" s="115">
        <v>19664598</v>
      </c>
      <c r="AE46" s="115">
        <v>20472665</v>
      </c>
      <c r="AF46" s="18">
        <v>16210802</v>
      </c>
      <c r="AG46" s="115">
        <v>13180153</v>
      </c>
      <c r="AH46" s="115">
        <v>13148913</v>
      </c>
      <c r="AI46" s="115">
        <v>12909689</v>
      </c>
      <c r="AJ46" s="115">
        <v>16976560</v>
      </c>
      <c r="AK46" s="76"/>
      <c r="AL46" s="76"/>
      <c r="AM46" s="76"/>
    </row>
    <row r="47" spans="1:39">
      <c r="A47" s="9" t="s">
        <v>186</v>
      </c>
      <c r="B47" s="9" t="s">
        <v>187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5">
        <v>4952382</v>
      </c>
      <c r="Z47" s="115">
        <v>3833223</v>
      </c>
      <c r="AA47" s="115">
        <v>4018408</v>
      </c>
      <c r="AB47" s="18">
        <v>3807223</v>
      </c>
      <c r="AC47" s="115">
        <v>3735186</v>
      </c>
      <c r="AD47" s="115">
        <v>3582754</v>
      </c>
      <c r="AE47" s="115">
        <v>3297450</v>
      </c>
      <c r="AF47" s="18">
        <v>3638032</v>
      </c>
      <c r="AG47" s="115">
        <v>2230576</v>
      </c>
      <c r="AH47" s="115">
        <v>2275864</v>
      </c>
      <c r="AI47" s="115">
        <v>2326401</v>
      </c>
      <c r="AJ47" s="115">
        <v>2363832</v>
      </c>
    </row>
    <row r="48" spans="1:39">
      <c r="A48" s="9" t="s">
        <v>59</v>
      </c>
      <c r="B48" s="9" t="s">
        <v>107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5">
        <v>5826551</v>
      </c>
      <c r="Z48" s="115">
        <v>4909946</v>
      </c>
      <c r="AA48" s="115">
        <v>6015609</v>
      </c>
      <c r="AB48" s="18">
        <v>6792982</v>
      </c>
      <c r="AC48" s="115">
        <v>7091377</v>
      </c>
      <c r="AD48" s="115">
        <v>7608173</v>
      </c>
      <c r="AE48" s="115">
        <v>7777381</v>
      </c>
      <c r="AF48" s="18">
        <v>7686213</v>
      </c>
      <c r="AG48" s="115">
        <v>6149781</v>
      </c>
      <c r="AH48" s="115">
        <v>6231670</v>
      </c>
      <c r="AI48" s="115">
        <v>6655718</v>
      </c>
      <c r="AJ48" s="115">
        <v>6966436</v>
      </c>
    </row>
    <row r="49" spans="1:39">
      <c r="A49" s="9" t="s">
        <v>146</v>
      </c>
      <c r="B49" s="9" t="s">
        <v>147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5">
        <v>57458566</v>
      </c>
      <c r="Z49" s="115">
        <v>56766741</v>
      </c>
      <c r="AA49" s="115">
        <v>61339514</v>
      </c>
      <c r="AB49" s="18">
        <v>68743047</v>
      </c>
      <c r="AC49" s="115">
        <v>74881869</v>
      </c>
      <c r="AD49" s="115">
        <v>71105071</v>
      </c>
      <c r="AE49" s="115">
        <v>75992237</v>
      </c>
      <c r="AF49" s="18">
        <v>76234313</v>
      </c>
      <c r="AG49" s="115">
        <v>75760135</v>
      </c>
      <c r="AH49" s="115">
        <v>73995548</v>
      </c>
      <c r="AI49" s="115">
        <v>82310885</v>
      </c>
      <c r="AJ49" s="115">
        <v>87890350</v>
      </c>
    </row>
    <row r="50" spans="1:39" s="5" customFormat="1">
      <c r="A50" s="6" t="s">
        <v>60</v>
      </c>
      <c r="B50" s="6" t="s">
        <v>108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9">
        <v>110302668</v>
      </c>
      <c r="Z50" s="119">
        <v>108890084</v>
      </c>
      <c r="AA50" s="119">
        <v>112414795</v>
      </c>
      <c r="AB50" s="55">
        <v>112411040</v>
      </c>
      <c r="AC50" s="116">
        <v>142686774</v>
      </c>
      <c r="AD50" s="116">
        <v>138251944</v>
      </c>
      <c r="AE50" s="116">
        <v>144476494</v>
      </c>
      <c r="AF50" s="55">
        <v>137627436</v>
      </c>
      <c r="AG50" s="116">
        <v>136849715</v>
      </c>
      <c r="AH50" s="116">
        <v>129338390</v>
      </c>
      <c r="AI50" s="116">
        <v>143059114</v>
      </c>
      <c r="AJ50" s="116">
        <v>148176391</v>
      </c>
      <c r="AK50" s="76"/>
      <c r="AL50" s="76"/>
      <c r="AM50" s="76"/>
    </row>
    <row r="51" spans="1:39" s="5" customFormat="1">
      <c r="A51" s="6" t="s">
        <v>61</v>
      </c>
      <c r="B51" s="6" t="s">
        <v>110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9">
        <v>173758527</v>
      </c>
      <c r="Z51" s="119">
        <v>167134831</v>
      </c>
      <c r="AA51" s="119">
        <v>172998780</v>
      </c>
      <c r="AB51" s="55">
        <v>180632032</v>
      </c>
      <c r="AC51" s="116">
        <v>190673159</v>
      </c>
      <c r="AD51" s="116">
        <v>184911081</v>
      </c>
      <c r="AE51" s="116">
        <v>193342234</v>
      </c>
      <c r="AF51" s="55">
        <v>167092360</v>
      </c>
      <c r="AG51" s="116">
        <v>171731099</v>
      </c>
      <c r="AH51" s="116">
        <v>153560630</v>
      </c>
      <c r="AI51" s="116">
        <v>167422709</v>
      </c>
      <c r="AJ51" s="116">
        <v>173586449</v>
      </c>
      <c r="AK51" s="76"/>
      <c r="AL51" s="76"/>
      <c r="AM51" s="76"/>
    </row>
    <row r="52" spans="1:39" s="5" customFormat="1">
      <c r="A52" s="29" t="s">
        <v>62</v>
      </c>
      <c r="B52" s="29" t="s">
        <v>109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8">
        <v>544693785</v>
      </c>
      <c r="Z52" s="118">
        <v>483886867</v>
      </c>
      <c r="AA52" s="118">
        <v>525143116</v>
      </c>
      <c r="AB52" s="56">
        <v>520707885</v>
      </c>
      <c r="AC52" s="118">
        <v>523206687</v>
      </c>
      <c r="AD52" s="118">
        <v>460513584</v>
      </c>
      <c r="AE52" s="118">
        <v>501497539</v>
      </c>
      <c r="AF52" s="56">
        <v>458103294</v>
      </c>
      <c r="AG52" s="118">
        <v>366420050</v>
      </c>
      <c r="AH52" s="118">
        <v>371168053</v>
      </c>
      <c r="AI52" s="118">
        <v>396034606</v>
      </c>
      <c r="AJ52" s="118">
        <v>416849705</v>
      </c>
    </row>
    <row r="53" spans="1:39">
      <c r="AA53" s="101"/>
    </row>
    <row r="54" spans="1:39">
      <c r="C54" s="64" t="s">
        <v>286</v>
      </c>
    </row>
    <row r="55" spans="1:39">
      <c r="C55" s="38" t="s">
        <v>287</v>
      </c>
    </row>
    <row r="56" spans="1:39">
      <c r="C56" s="38" t="s">
        <v>288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3"/>
  <sheetViews>
    <sheetView showGridLines="0" zoomScaleNormal="100" workbookViewId="0">
      <pane xSplit="1" ySplit="2" topLeftCell="C3" activePane="bottomRight" state="frozen"/>
      <selection activeCell="K23" sqref="K23"/>
      <selection pane="topRight" activeCell="K23" sqref="K23"/>
      <selection pane="bottomLeft" activeCell="K23" sqref="K23"/>
      <selection pane="bottomRight" activeCell="AM5" sqref="AM5"/>
    </sheetView>
  </sheetViews>
  <sheetFormatPr defaultColWidth="9.1796875" defaultRowHeight="14.5" outlineLevelCol="1"/>
  <cols>
    <col min="1" max="1" width="41.81640625" style="4" bestFit="1" customWidth="1"/>
    <col min="2" max="2" width="38.453125" style="4" bestFit="1" customWidth="1"/>
    <col min="3" max="4" width="10.7265625" style="4" customWidth="1"/>
    <col min="5" max="8" width="10.7265625" style="4" hidden="1" customWidth="1" outlineLevel="1"/>
    <col min="9" max="9" width="10.7265625" style="4" customWidth="1" collapsed="1"/>
    <col min="10" max="13" width="10.7265625" style="4" hidden="1" customWidth="1" outlineLevel="1"/>
    <col min="14" max="14" width="11.453125" style="4" customWidth="1" collapsed="1"/>
    <col min="15" max="17" width="9.1796875" style="4" hidden="1" customWidth="1" outlineLevel="1"/>
    <col min="18" max="18" width="10.453125" style="4" hidden="1" customWidth="1" outlineLevel="1"/>
    <col min="19" max="19" width="9.81640625" style="4" bestFit="1" customWidth="1" collapsed="1"/>
    <col min="20" max="21" width="10.453125" style="4" hidden="1" customWidth="1" outlineLevel="1"/>
    <col min="22" max="22" width="9.81640625" style="4" hidden="1" customWidth="1" outlineLevel="1"/>
    <col min="23" max="23" width="10.453125" style="4" hidden="1" customWidth="1" outlineLevel="1"/>
    <col min="24" max="24" width="11.81640625" style="100" bestFit="1" customWidth="1" collapsed="1"/>
    <col min="25" max="28" width="10.453125" style="4" hidden="1" customWidth="1" outlineLevel="1"/>
    <col min="29" max="29" width="11.81640625" style="100" bestFit="1" customWidth="1" collapsed="1"/>
    <col min="30" max="30" width="11.54296875" style="100" hidden="1" customWidth="1" outlineLevel="1"/>
    <col min="31" max="33" width="12" style="4" hidden="1" customWidth="1" outlineLevel="1"/>
    <col min="34" max="34" width="11.7265625" style="4" customWidth="1" collapsed="1"/>
    <col min="35" max="35" width="9.26953125" style="123" customWidth="1" outlineLevel="1"/>
    <col min="36" max="38" width="9.26953125" style="4" customWidth="1" outlineLevel="1"/>
    <col min="39" max="39" width="9.81640625" style="4" bestFit="1" customWidth="1"/>
    <col min="40" max="43" width="10.26953125" style="4" customWidth="1" outlineLevel="1"/>
    <col min="44" max="44" width="12.453125" style="4" bestFit="1" customWidth="1"/>
    <col min="45" max="45" width="9.81640625" style="4" bestFit="1" customWidth="1"/>
    <col min="46" max="16384" width="9.1796875" style="4"/>
  </cols>
  <sheetData>
    <row r="1" spans="1:45">
      <c r="AI1" s="76">
        <f>AI4/1000</f>
        <v>123593.038</v>
      </c>
      <c r="AJ1" s="76">
        <f t="shared" ref="AJ1:AR1" si="0">AJ4/1000</f>
        <v>101226.57</v>
      </c>
      <c r="AK1" s="76">
        <f t="shared" si="0"/>
        <v>110399.327</v>
      </c>
      <c r="AL1" s="76">
        <f t="shared" si="0"/>
        <v>108463.25900000001</v>
      </c>
      <c r="AM1" s="76">
        <f t="shared" si="0"/>
        <v>443682.19400000002</v>
      </c>
      <c r="AN1" s="76">
        <f t="shared" si="0"/>
        <v>99660.7</v>
      </c>
      <c r="AO1" s="76">
        <f t="shared" si="0"/>
        <v>96229.994000000006</v>
      </c>
      <c r="AP1" s="76">
        <f t="shared" si="0"/>
        <v>102306.488</v>
      </c>
      <c r="AQ1" s="76">
        <f t="shared" si="0"/>
        <v>99938.857999999993</v>
      </c>
      <c r="AR1" s="76">
        <f t="shared" si="0"/>
        <v>398136.04</v>
      </c>
    </row>
    <row r="2" spans="1:45" ht="31.5">
      <c r="A2" s="34" t="s">
        <v>158</v>
      </c>
      <c r="B2" s="34" t="s">
        <v>159</v>
      </c>
      <c r="C2" s="14">
        <v>2015</v>
      </c>
      <c r="D2" s="14">
        <v>2016</v>
      </c>
      <c r="E2" s="2" t="s">
        <v>166</v>
      </c>
      <c r="F2" s="3" t="s">
        <v>167</v>
      </c>
      <c r="G2" s="3" t="s">
        <v>168</v>
      </c>
      <c r="H2" s="15" t="s">
        <v>169</v>
      </c>
      <c r="I2" s="14">
        <v>2017</v>
      </c>
      <c r="J2" s="2" t="s">
        <v>5</v>
      </c>
      <c r="K2" s="3" t="s">
        <v>6</v>
      </c>
      <c r="L2" s="3" t="s">
        <v>7</v>
      </c>
      <c r="M2" s="15" t="s">
        <v>148</v>
      </c>
      <c r="N2" s="14">
        <v>2018</v>
      </c>
      <c r="O2" s="2" t="s">
        <v>170</v>
      </c>
      <c r="P2" s="3" t="s">
        <v>171</v>
      </c>
      <c r="Q2" s="3" t="s">
        <v>172</v>
      </c>
      <c r="R2" s="15" t="s">
        <v>173</v>
      </c>
      <c r="S2" s="14">
        <v>2019</v>
      </c>
      <c r="T2" s="3" t="s">
        <v>179</v>
      </c>
      <c r="U2" s="3" t="s">
        <v>195</v>
      </c>
      <c r="V2" s="3" t="s">
        <v>196</v>
      </c>
      <c r="W2" s="15" t="s">
        <v>197</v>
      </c>
      <c r="X2" s="14">
        <v>2020</v>
      </c>
      <c r="Y2" s="3" t="s">
        <v>210</v>
      </c>
      <c r="Z2" s="3" t="s">
        <v>214</v>
      </c>
      <c r="AA2" s="3" t="s">
        <v>215</v>
      </c>
      <c r="AB2" s="122" t="s">
        <v>231</v>
      </c>
      <c r="AC2" s="14">
        <v>2021</v>
      </c>
      <c r="AD2" s="129" t="s">
        <v>277</v>
      </c>
      <c r="AE2" s="129" t="s">
        <v>278</v>
      </c>
      <c r="AF2" s="129" t="s">
        <v>279</v>
      </c>
      <c r="AG2" s="129" t="s">
        <v>280</v>
      </c>
      <c r="AH2" s="130" t="s">
        <v>281</v>
      </c>
      <c r="AI2" s="121" t="s">
        <v>257</v>
      </c>
      <c r="AJ2" s="121" t="s">
        <v>268</v>
      </c>
      <c r="AK2" s="121" t="s">
        <v>269</v>
      </c>
      <c r="AL2" s="121" t="s">
        <v>270</v>
      </c>
      <c r="AM2" s="14">
        <v>2023</v>
      </c>
      <c r="AN2" s="121" t="s">
        <v>292</v>
      </c>
      <c r="AO2" s="121" t="s">
        <v>310</v>
      </c>
      <c r="AP2" s="121" t="s">
        <v>311</v>
      </c>
      <c r="AQ2" s="121" t="s">
        <v>313</v>
      </c>
      <c r="AR2" s="14">
        <v>2024</v>
      </c>
    </row>
    <row r="3" spans="1:45">
      <c r="A3" s="6" t="s">
        <v>8</v>
      </c>
      <c r="B3" s="6" t="s">
        <v>63</v>
      </c>
      <c r="C3" s="16">
        <v>17816179</v>
      </c>
      <c r="D3" s="16">
        <v>17355280</v>
      </c>
      <c r="E3" s="7">
        <v>5171014</v>
      </c>
      <c r="F3" s="8">
        <v>5055448</v>
      </c>
      <c r="G3" s="8">
        <v>6794285</v>
      </c>
      <c r="H3" s="17">
        <v>10011525</v>
      </c>
      <c r="I3" s="16">
        <v>27032272</v>
      </c>
      <c r="J3" s="7">
        <v>14399892</v>
      </c>
      <c r="K3" s="8">
        <v>23870618</v>
      </c>
      <c r="L3" s="8">
        <v>35436464</v>
      </c>
      <c r="M3" s="17">
        <v>41550684</v>
      </c>
      <c r="N3" s="16">
        <v>115257658</v>
      </c>
      <c r="O3" s="7">
        <v>45303640</v>
      </c>
      <c r="P3" s="8">
        <v>49877604</v>
      </c>
      <c r="Q3" s="8">
        <v>67650494</v>
      </c>
      <c r="R3" s="17">
        <v>78301356</v>
      </c>
      <c r="S3" s="16">
        <v>241133094</v>
      </c>
      <c r="T3" s="8">
        <v>95017672</v>
      </c>
      <c r="U3" s="8">
        <v>169622375</v>
      </c>
      <c r="V3" s="8">
        <v>179258550</v>
      </c>
      <c r="W3" s="17">
        <v>134296059.36714303</v>
      </c>
      <c r="X3" s="16">
        <v>578194656.36714303</v>
      </c>
      <c r="Y3" s="8">
        <v>174113976</v>
      </c>
      <c r="Z3" s="8">
        <v>164885363.92571449</v>
      </c>
      <c r="AA3" s="8">
        <v>147951058.50266027</v>
      </c>
      <c r="AB3" s="8">
        <f>AC3-SUM(Y3:AA3)</f>
        <v>147094641.57162523</v>
      </c>
      <c r="AC3" s="16">
        <v>634045040</v>
      </c>
      <c r="AD3" s="80">
        <v>150112591</v>
      </c>
      <c r="AE3" s="80">
        <v>123976174</v>
      </c>
      <c r="AF3" s="80">
        <v>132730709</v>
      </c>
      <c r="AG3" s="80">
        <v>131003924</v>
      </c>
      <c r="AH3" s="16">
        <v>537823398</v>
      </c>
      <c r="AI3" s="80">
        <v>117449665</v>
      </c>
      <c r="AJ3" s="80">
        <v>104932453</v>
      </c>
      <c r="AK3" s="80">
        <v>105571884</v>
      </c>
      <c r="AL3" s="80">
        <v>108122375</v>
      </c>
      <c r="AM3" s="16">
        <v>436076377</v>
      </c>
      <c r="AN3" s="80">
        <v>100118218</v>
      </c>
      <c r="AO3" s="80">
        <v>97998937</v>
      </c>
      <c r="AP3" s="80">
        <v>93979043</v>
      </c>
      <c r="AQ3" s="80">
        <v>94356923</v>
      </c>
      <c r="AR3" s="16">
        <v>386453121</v>
      </c>
    </row>
    <row r="4" spans="1:45">
      <c r="A4" s="64" t="s">
        <v>296</v>
      </c>
      <c r="B4" s="64" t="s">
        <v>295</v>
      </c>
      <c r="C4" s="133">
        <v>17816179</v>
      </c>
      <c r="D4" s="133">
        <v>17355280</v>
      </c>
      <c r="E4" s="134">
        <v>5171014</v>
      </c>
      <c r="F4" s="135">
        <v>5055448</v>
      </c>
      <c r="G4" s="135">
        <v>6794285</v>
      </c>
      <c r="H4" s="136">
        <v>10011525</v>
      </c>
      <c r="I4" s="137">
        <v>27032272</v>
      </c>
      <c r="J4" s="134">
        <v>14399892</v>
      </c>
      <c r="K4" s="135">
        <v>23870618</v>
      </c>
      <c r="L4" s="135">
        <v>35436464</v>
      </c>
      <c r="M4" s="136">
        <f>M3-M12</f>
        <v>42771423</v>
      </c>
      <c r="N4" s="137">
        <v>116478397</v>
      </c>
      <c r="O4" s="134">
        <v>45287096</v>
      </c>
      <c r="P4" s="135">
        <v>49925696</v>
      </c>
      <c r="Q4" s="135">
        <v>68067086</v>
      </c>
      <c r="R4" s="136">
        <v>78635992</v>
      </c>
      <c r="S4" s="137">
        <v>241915870</v>
      </c>
      <c r="T4" s="135">
        <v>94922103</v>
      </c>
      <c r="U4" s="135">
        <v>170316184</v>
      </c>
      <c r="V4" s="135">
        <v>179833839</v>
      </c>
      <c r="W4" s="136">
        <v>180836859.36714303</v>
      </c>
      <c r="X4" s="137">
        <v>625908985.36714303</v>
      </c>
      <c r="Y4" s="135">
        <v>169196150</v>
      </c>
      <c r="Z4" s="135">
        <v>154976993.92571449</v>
      </c>
      <c r="AA4" s="135">
        <v>157705983.50266024</v>
      </c>
      <c r="AB4" s="135">
        <v>167689933.57162526</v>
      </c>
      <c r="AC4" s="137">
        <v>649569061</v>
      </c>
      <c r="AD4" s="138">
        <v>142329292</v>
      </c>
      <c r="AE4" s="138">
        <v>123284349</v>
      </c>
      <c r="AF4" s="138">
        <v>137303482</v>
      </c>
      <c r="AG4" s="138">
        <v>138406741</v>
      </c>
      <c r="AH4" s="137">
        <v>541323864</v>
      </c>
      <c r="AI4" s="138">
        <v>123593038</v>
      </c>
      <c r="AJ4" s="138">
        <v>101226570</v>
      </c>
      <c r="AK4" s="138">
        <v>110399327</v>
      </c>
      <c r="AL4" s="138">
        <v>108463259</v>
      </c>
      <c r="AM4" s="137">
        <v>443682194</v>
      </c>
      <c r="AN4" s="138">
        <v>99660700</v>
      </c>
      <c r="AO4" s="138">
        <v>96229994</v>
      </c>
      <c r="AP4" s="138">
        <v>102306488</v>
      </c>
      <c r="AQ4" s="138">
        <v>99938858</v>
      </c>
      <c r="AR4" s="137">
        <v>398136040</v>
      </c>
    </row>
    <row r="5" spans="1:45">
      <c r="A5" s="38" t="s">
        <v>298</v>
      </c>
      <c r="B5" s="38" t="s">
        <v>304</v>
      </c>
      <c r="C5" s="65" t="s">
        <v>162</v>
      </c>
      <c r="D5" s="65" t="s">
        <v>162</v>
      </c>
      <c r="E5" s="40">
        <v>86333</v>
      </c>
      <c r="F5" s="41">
        <v>278686</v>
      </c>
      <c r="G5" s="41">
        <v>704711</v>
      </c>
      <c r="H5" s="42">
        <v>2732478</v>
      </c>
      <c r="I5" s="39">
        <v>3802208.6132204169</v>
      </c>
      <c r="J5" s="40">
        <v>7559686.6140000001</v>
      </c>
      <c r="K5" s="41">
        <v>17527267.807</v>
      </c>
      <c r="L5" s="41">
        <v>28846155.204</v>
      </c>
      <c r="M5" s="42">
        <v>34830640.369999997</v>
      </c>
      <c r="N5" s="39">
        <v>88763749.995000005</v>
      </c>
      <c r="O5" s="40">
        <v>37524342</v>
      </c>
      <c r="P5" s="41">
        <v>43146664</v>
      </c>
      <c r="Q5" s="41">
        <v>57896489.579999991</v>
      </c>
      <c r="R5" s="42">
        <v>67933222.730000049</v>
      </c>
      <c r="S5" s="39">
        <v>206500718.31000003</v>
      </c>
      <c r="T5" s="41">
        <v>84677795.359999999</v>
      </c>
      <c r="U5" s="41">
        <v>158043811.63999999</v>
      </c>
      <c r="V5" s="41">
        <v>164256332</v>
      </c>
      <c r="W5" s="42">
        <v>155356610</v>
      </c>
      <c r="X5" s="39">
        <v>562334549</v>
      </c>
      <c r="Y5" s="41">
        <v>131659442</v>
      </c>
      <c r="Z5" s="41">
        <v>114983038.22999999</v>
      </c>
      <c r="AA5" s="41">
        <v>114371143.38000003</v>
      </c>
      <c r="AB5" s="41">
        <f t="shared" ref="AB5:AB31" si="1">AC5-SUM(Y5:AA5)</f>
        <v>121867965.38999999</v>
      </c>
      <c r="AC5" s="39">
        <v>482881589</v>
      </c>
      <c r="AD5" s="120">
        <v>95650325</v>
      </c>
      <c r="AE5" s="120">
        <v>84252690</v>
      </c>
      <c r="AF5" s="120">
        <v>88628710</v>
      </c>
      <c r="AG5" s="120">
        <v>86850539</v>
      </c>
      <c r="AH5" s="39">
        <v>355382264</v>
      </c>
      <c r="AI5" s="120">
        <v>72557817</v>
      </c>
      <c r="AJ5" s="120">
        <v>63193703</v>
      </c>
      <c r="AK5" s="120">
        <v>69737485</v>
      </c>
      <c r="AL5" s="120">
        <v>68742753</v>
      </c>
      <c r="AM5" s="39">
        <v>274231758</v>
      </c>
      <c r="AN5" s="120">
        <v>61219111</v>
      </c>
      <c r="AO5" s="120">
        <v>59597431</v>
      </c>
      <c r="AP5" s="120">
        <v>62158791</v>
      </c>
      <c r="AQ5" s="120">
        <v>59644358</v>
      </c>
      <c r="AR5" s="39">
        <v>242619691</v>
      </c>
      <c r="AS5" s="76"/>
    </row>
    <row r="6" spans="1:45">
      <c r="A6" s="38" t="s">
        <v>299</v>
      </c>
      <c r="B6" s="38" t="s">
        <v>305</v>
      </c>
      <c r="C6" s="65" t="s">
        <v>162</v>
      </c>
      <c r="D6" s="65" t="s">
        <v>162</v>
      </c>
      <c r="E6" s="40">
        <v>2909282</v>
      </c>
      <c r="F6" s="41">
        <v>2490638</v>
      </c>
      <c r="G6" s="41">
        <v>3238366</v>
      </c>
      <c r="H6" s="42">
        <v>4172001</v>
      </c>
      <c r="I6" s="39">
        <v>12810287.707825925</v>
      </c>
      <c r="J6" s="40">
        <v>3704913.19416</v>
      </c>
      <c r="K6" s="41">
        <v>3748715.4789999998</v>
      </c>
      <c r="L6" s="41">
        <v>4317774.6910000006</v>
      </c>
      <c r="M6" s="42">
        <v>4681695.0729499999</v>
      </c>
      <c r="N6" s="39">
        <v>16453098.437110001</v>
      </c>
      <c r="O6" s="40">
        <v>4095505</v>
      </c>
      <c r="P6" s="41">
        <v>3316451</v>
      </c>
      <c r="Q6" s="41">
        <v>3600089.3699999996</v>
      </c>
      <c r="R6" s="42">
        <v>4201949.2300000042</v>
      </c>
      <c r="S6" s="39">
        <v>15213994.600000003</v>
      </c>
      <c r="T6" s="41">
        <v>3868617.9900000007</v>
      </c>
      <c r="U6" s="41">
        <v>4551211.01</v>
      </c>
      <c r="V6" s="41">
        <v>3708977</v>
      </c>
      <c r="W6" s="42">
        <v>4348957</v>
      </c>
      <c r="X6" s="39">
        <v>16477763</v>
      </c>
      <c r="Y6" s="41">
        <v>4208029</v>
      </c>
      <c r="Z6" s="41">
        <v>3710887.4199999981</v>
      </c>
      <c r="AA6" s="41">
        <v>3110281.8800000064</v>
      </c>
      <c r="AB6" s="41">
        <f t="shared" si="1"/>
        <v>3445192.6999999955</v>
      </c>
      <c r="AC6" s="39">
        <v>14474391</v>
      </c>
      <c r="AD6" s="120">
        <v>3099293</v>
      </c>
      <c r="AE6" s="120">
        <v>2394146</v>
      </c>
      <c r="AF6" s="120">
        <v>2380160</v>
      </c>
      <c r="AG6" s="120">
        <v>2490229</v>
      </c>
      <c r="AH6" s="39">
        <v>10363828</v>
      </c>
      <c r="AI6" s="120">
        <v>2172122</v>
      </c>
      <c r="AJ6" s="120">
        <v>1852363</v>
      </c>
      <c r="AK6" s="120">
        <v>1614321</v>
      </c>
      <c r="AL6" s="120">
        <v>1890369</v>
      </c>
      <c r="AM6" s="39">
        <v>7529175</v>
      </c>
      <c r="AN6" s="120">
        <v>1732040</v>
      </c>
      <c r="AO6" s="120">
        <v>1763927</v>
      </c>
      <c r="AP6" s="120">
        <v>1609632</v>
      </c>
      <c r="AQ6" s="120">
        <v>2227217</v>
      </c>
      <c r="AR6" s="39">
        <v>7332816</v>
      </c>
      <c r="AS6" s="76"/>
    </row>
    <row r="7" spans="1:45">
      <c r="A7" s="38" t="s">
        <v>300</v>
      </c>
      <c r="B7" s="38" t="s">
        <v>306</v>
      </c>
      <c r="C7" s="65" t="s">
        <v>162</v>
      </c>
      <c r="D7" s="65" t="s">
        <v>162</v>
      </c>
      <c r="E7" s="40">
        <v>56083</v>
      </c>
      <c r="F7" s="41">
        <v>86378</v>
      </c>
      <c r="G7" s="41">
        <v>332386</v>
      </c>
      <c r="H7" s="42">
        <v>389212</v>
      </c>
      <c r="I7" s="39">
        <v>864059.39</v>
      </c>
      <c r="J7" s="40">
        <v>668209.35710000002</v>
      </c>
      <c r="K7" s="41">
        <v>926445.37140000006</v>
      </c>
      <c r="L7" s="41">
        <v>1264693.0388</v>
      </c>
      <c r="M7" s="42">
        <v>2020821.4047999999</v>
      </c>
      <c r="N7" s="39">
        <v>4880169.1721000001</v>
      </c>
      <c r="O7" s="40">
        <v>2439365</v>
      </c>
      <c r="P7" s="41">
        <v>2094188</v>
      </c>
      <c r="Q7" s="41">
        <v>2343769.4700000007</v>
      </c>
      <c r="R7" s="42">
        <v>2748995.0300000003</v>
      </c>
      <c r="S7" s="39">
        <v>9626317.5</v>
      </c>
      <c r="T7" s="41">
        <v>3542575.9400000004</v>
      </c>
      <c r="U7" s="41">
        <v>4375098.0599999996</v>
      </c>
      <c r="V7" s="41">
        <v>3708729</v>
      </c>
      <c r="W7" s="42">
        <v>3768668</v>
      </c>
      <c r="X7" s="39">
        <v>15395071</v>
      </c>
      <c r="Y7" s="41">
        <v>3666218</v>
      </c>
      <c r="Z7" s="41">
        <v>3331466.7499999991</v>
      </c>
      <c r="AA7" s="41">
        <v>2761094.4600000018</v>
      </c>
      <c r="AB7" s="41">
        <f t="shared" si="1"/>
        <v>3312205.7899999991</v>
      </c>
      <c r="AC7" s="39">
        <v>13070985</v>
      </c>
      <c r="AD7" s="120">
        <v>2790545</v>
      </c>
      <c r="AE7" s="120">
        <v>2517568</v>
      </c>
      <c r="AF7" s="120">
        <v>2666554</v>
      </c>
      <c r="AG7" s="120">
        <v>2606582</v>
      </c>
      <c r="AH7" s="39">
        <v>10581249</v>
      </c>
      <c r="AI7" s="120">
        <v>2352751</v>
      </c>
      <c r="AJ7" s="120">
        <v>1998176</v>
      </c>
      <c r="AK7" s="120">
        <v>1812965</v>
      </c>
      <c r="AL7" s="120">
        <v>1966785</v>
      </c>
      <c r="AM7" s="39">
        <v>8130677</v>
      </c>
      <c r="AN7" s="120">
        <v>2209336</v>
      </c>
      <c r="AO7" s="120">
        <v>2033024</v>
      </c>
      <c r="AP7" s="120">
        <v>1898167</v>
      </c>
      <c r="AQ7" s="120">
        <v>2258507</v>
      </c>
      <c r="AR7" s="39">
        <v>8399034</v>
      </c>
      <c r="AS7" s="76"/>
    </row>
    <row r="8" spans="1:45">
      <c r="A8" s="38" t="s">
        <v>301</v>
      </c>
      <c r="B8" s="38" t="s">
        <v>307</v>
      </c>
      <c r="C8" s="65" t="s">
        <v>202</v>
      </c>
      <c r="D8" s="65" t="s">
        <v>202</v>
      </c>
      <c r="E8" s="125" t="s">
        <v>202</v>
      </c>
      <c r="F8" s="126" t="s">
        <v>202</v>
      </c>
      <c r="G8" s="126" t="s">
        <v>202</v>
      </c>
      <c r="H8" s="127" t="s">
        <v>202</v>
      </c>
      <c r="I8" s="65" t="s">
        <v>202</v>
      </c>
      <c r="J8" s="125" t="s">
        <v>202</v>
      </c>
      <c r="K8" s="126" t="s">
        <v>202</v>
      </c>
      <c r="L8" s="126" t="s">
        <v>202</v>
      </c>
      <c r="M8" s="127" t="s">
        <v>202</v>
      </c>
      <c r="N8" s="65" t="s">
        <v>202</v>
      </c>
      <c r="O8" s="125" t="s">
        <v>202</v>
      </c>
      <c r="P8" s="126" t="s">
        <v>202</v>
      </c>
      <c r="Q8" s="126" t="s">
        <v>202</v>
      </c>
      <c r="R8" s="127" t="s">
        <v>202</v>
      </c>
      <c r="S8" s="65" t="s">
        <v>202</v>
      </c>
      <c r="T8" s="41">
        <v>65559</v>
      </c>
      <c r="U8" s="41">
        <v>347467</v>
      </c>
      <c r="V8" s="41">
        <v>3361414</v>
      </c>
      <c r="W8" s="42">
        <v>12302557</v>
      </c>
      <c r="X8" s="39">
        <v>16076997</v>
      </c>
      <c r="Y8" s="41">
        <v>26840820</v>
      </c>
      <c r="Z8" s="41">
        <v>30390316.140000001</v>
      </c>
      <c r="AA8" s="41">
        <v>28042011.36999999</v>
      </c>
      <c r="AB8" s="41">
        <f t="shared" si="1"/>
        <v>30493189.49000001</v>
      </c>
      <c r="AC8" s="39">
        <v>115766337</v>
      </c>
      <c r="AD8" s="120">
        <v>32234201</v>
      </c>
      <c r="AE8" s="120">
        <v>24943967</v>
      </c>
      <c r="AF8" s="120">
        <v>32485717</v>
      </c>
      <c r="AG8" s="120">
        <v>32696199</v>
      </c>
      <c r="AH8" s="39">
        <v>122360084</v>
      </c>
      <c r="AI8" s="120">
        <v>32395570</v>
      </c>
      <c r="AJ8" s="120">
        <v>24412492</v>
      </c>
      <c r="AK8" s="120">
        <v>27311328</v>
      </c>
      <c r="AL8" s="120">
        <v>26377409</v>
      </c>
      <c r="AM8" s="39">
        <v>110496799</v>
      </c>
      <c r="AN8" s="120">
        <v>23732405</v>
      </c>
      <c r="AO8" s="120">
        <v>22109844</v>
      </c>
      <c r="AP8" s="120">
        <v>22979316</v>
      </c>
      <c r="AQ8" s="120">
        <v>21353423</v>
      </c>
      <c r="AR8" s="39">
        <v>90174988</v>
      </c>
      <c r="AS8" s="76"/>
    </row>
    <row r="9" spans="1:45">
      <c r="A9" s="38" t="s">
        <v>302</v>
      </c>
      <c r="B9" s="38" t="s">
        <v>308</v>
      </c>
      <c r="C9" s="65" t="s">
        <v>202</v>
      </c>
      <c r="D9" s="65" t="s">
        <v>202</v>
      </c>
      <c r="E9" s="40"/>
      <c r="F9" s="41"/>
      <c r="G9" s="41"/>
      <c r="H9" s="42"/>
      <c r="I9" s="65" t="s">
        <v>202</v>
      </c>
      <c r="J9" s="40"/>
      <c r="K9" s="41"/>
      <c r="L9" s="41"/>
      <c r="M9" s="42"/>
      <c r="N9" s="65" t="s">
        <v>202</v>
      </c>
      <c r="O9" s="40"/>
      <c r="P9" s="41"/>
      <c r="Q9" s="41"/>
      <c r="R9" s="42"/>
      <c r="S9" s="65" t="s">
        <v>202</v>
      </c>
      <c r="T9" s="41"/>
      <c r="U9" s="41"/>
      <c r="V9" s="41"/>
      <c r="W9" s="42"/>
      <c r="X9" s="65" t="s">
        <v>202</v>
      </c>
      <c r="Y9" s="126" t="s">
        <v>202</v>
      </c>
      <c r="Z9" s="126" t="s">
        <v>202</v>
      </c>
      <c r="AA9" s="126" t="s">
        <v>202</v>
      </c>
      <c r="AB9" s="126" t="s">
        <v>202</v>
      </c>
      <c r="AC9" s="65" t="s">
        <v>202</v>
      </c>
      <c r="AD9" s="120" t="s">
        <v>202</v>
      </c>
      <c r="AE9" s="120">
        <v>89199</v>
      </c>
      <c r="AF9" s="120">
        <v>673688</v>
      </c>
      <c r="AG9" s="120">
        <v>4496408</v>
      </c>
      <c r="AH9" s="39">
        <v>5259295</v>
      </c>
      <c r="AI9" s="128">
        <v>5769225</v>
      </c>
      <c r="AJ9" s="120">
        <v>2071904</v>
      </c>
      <c r="AK9" s="120">
        <v>1757393</v>
      </c>
      <c r="AL9" s="120">
        <v>1927802</v>
      </c>
      <c r="AM9" s="39">
        <v>11526324</v>
      </c>
      <c r="AN9" s="128">
        <v>2922235</v>
      </c>
      <c r="AO9" s="128">
        <v>3494706</v>
      </c>
      <c r="AP9" s="128">
        <v>5638924</v>
      </c>
      <c r="AQ9" s="128">
        <v>7086439</v>
      </c>
      <c r="AR9" s="39">
        <v>19142304</v>
      </c>
    </row>
    <row r="10" spans="1:45">
      <c r="A10" s="38" t="s">
        <v>314</v>
      </c>
      <c r="B10" s="38" t="s">
        <v>315</v>
      </c>
      <c r="C10" s="65"/>
      <c r="D10" s="65"/>
      <c r="E10" s="40"/>
      <c r="F10" s="41"/>
      <c r="G10" s="41"/>
      <c r="H10" s="42"/>
      <c r="I10" s="65"/>
      <c r="J10" s="40"/>
      <c r="K10" s="41"/>
      <c r="L10" s="41"/>
      <c r="M10" s="42"/>
      <c r="N10" s="65"/>
      <c r="O10" s="40"/>
      <c r="P10" s="41"/>
      <c r="Q10" s="41"/>
      <c r="R10" s="42"/>
      <c r="S10" s="65"/>
      <c r="T10" s="41"/>
      <c r="U10" s="41"/>
      <c r="V10" s="41"/>
      <c r="W10" s="42"/>
      <c r="X10" s="65"/>
      <c r="Y10" s="126" t="s">
        <v>202</v>
      </c>
      <c r="Z10" s="126" t="s">
        <v>202</v>
      </c>
      <c r="AA10" s="126" t="s">
        <v>202</v>
      </c>
      <c r="AB10" s="126" t="s">
        <v>202</v>
      </c>
      <c r="AC10" s="65" t="s">
        <v>202</v>
      </c>
      <c r="AD10" s="120">
        <v>3694286</v>
      </c>
      <c r="AE10" s="120">
        <v>4047377</v>
      </c>
      <c r="AF10" s="120">
        <v>4307017</v>
      </c>
      <c r="AG10" s="120">
        <v>4615007</v>
      </c>
      <c r="AH10" s="39">
        <v>16663687</v>
      </c>
      <c r="AI10" s="128">
        <v>4321619</v>
      </c>
      <c r="AJ10" s="120">
        <v>4284991</v>
      </c>
      <c r="AK10" s="120">
        <v>4741534</v>
      </c>
      <c r="AL10" s="120">
        <v>4831211</v>
      </c>
      <c r="AM10" s="39">
        <v>18179355</v>
      </c>
      <c r="AN10" s="128">
        <v>4959726</v>
      </c>
      <c r="AO10" s="128">
        <v>4760818</v>
      </c>
      <c r="AP10" s="128">
        <v>5468430</v>
      </c>
      <c r="AQ10" s="128">
        <v>5238091</v>
      </c>
      <c r="AR10" s="39">
        <v>20427065</v>
      </c>
    </row>
    <row r="11" spans="1:45">
      <c r="A11" s="38" t="s">
        <v>303</v>
      </c>
      <c r="B11" s="38" t="s">
        <v>309</v>
      </c>
      <c r="C11" s="65" t="s">
        <v>162</v>
      </c>
      <c r="D11" s="65" t="s">
        <v>162</v>
      </c>
      <c r="E11" s="40">
        <v>2119315</v>
      </c>
      <c r="F11" s="41">
        <v>2199745</v>
      </c>
      <c r="G11" s="41">
        <v>2518822</v>
      </c>
      <c r="H11" s="42">
        <v>2717834</v>
      </c>
      <c r="I11" s="39">
        <v>9555716.2889536582</v>
      </c>
      <c r="J11" s="40">
        <v>2467082.8347399998</v>
      </c>
      <c r="K11" s="41">
        <v>1668189.3426000029</v>
      </c>
      <c r="L11" s="41">
        <v>1007841.066200003</v>
      </c>
      <c r="M11" s="42">
        <v>1238266.1522500068</v>
      </c>
      <c r="N11" s="39">
        <v>6381379.3957899809</v>
      </c>
      <c r="O11" s="40">
        <v>1227884</v>
      </c>
      <c r="P11" s="41">
        <v>1368393</v>
      </c>
      <c r="Q11" s="41">
        <v>4226737.2800000273</v>
      </c>
      <c r="R11" s="42">
        <v>3751824.9928571172</v>
      </c>
      <c r="S11" s="39">
        <v>10574839.272857144</v>
      </c>
      <c r="T11" s="41">
        <v>2767554.4614285529</v>
      </c>
      <c r="U11" s="41">
        <v>2998595.5385714471</v>
      </c>
      <c r="V11" s="41">
        <v>4798386</v>
      </c>
      <c r="W11" s="42">
        <v>5060069</v>
      </c>
      <c r="X11" s="39">
        <v>15624605</v>
      </c>
      <c r="Y11" s="41">
        <v>2821641</v>
      </c>
      <c r="Z11" s="41">
        <v>2561285.3857144099</v>
      </c>
      <c r="AA11" s="41">
        <v>9421452.4126602001</v>
      </c>
      <c r="AB11" s="41">
        <f>AC11-SUM(Y11:AA11)</f>
        <v>8571379.20162539</v>
      </c>
      <c r="AC11" s="39">
        <f>649569060-SUM(AC5:AC8)</f>
        <v>23375758</v>
      </c>
      <c r="AD11" s="120">
        <v>4860642</v>
      </c>
      <c r="AE11" s="120">
        <v>5039402</v>
      </c>
      <c r="AF11" s="120">
        <v>6161636</v>
      </c>
      <c r="AG11" s="120">
        <v>4651777</v>
      </c>
      <c r="AH11" s="39">
        <v>20713457</v>
      </c>
      <c r="AI11" s="120">
        <v>4023934</v>
      </c>
      <c r="AJ11" s="120">
        <v>3412941</v>
      </c>
      <c r="AK11" s="120">
        <v>3424301</v>
      </c>
      <c r="AL11" s="120">
        <v>2726930</v>
      </c>
      <c r="AM11" s="39">
        <v>13588106</v>
      </c>
      <c r="AN11" s="120">
        <v>2885847</v>
      </c>
      <c r="AO11" s="120">
        <v>2470244</v>
      </c>
      <c r="AP11" s="120">
        <v>2553228</v>
      </c>
      <c r="AQ11" s="120">
        <v>2130823</v>
      </c>
      <c r="AR11" s="39">
        <v>10040142</v>
      </c>
    </row>
    <row r="12" spans="1:45">
      <c r="A12" s="64" t="s">
        <v>297</v>
      </c>
      <c r="B12" s="64" t="s">
        <v>153</v>
      </c>
      <c r="C12" s="133">
        <v>0</v>
      </c>
      <c r="D12" s="133">
        <v>0</v>
      </c>
      <c r="E12" s="134">
        <v>0</v>
      </c>
      <c r="F12" s="135">
        <v>0</v>
      </c>
      <c r="G12" s="135">
        <v>0</v>
      </c>
      <c r="H12" s="136">
        <v>0</v>
      </c>
      <c r="I12" s="133">
        <v>0</v>
      </c>
      <c r="J12" s="134">
        <v>0</v>
      </c>
      <c r="K12" s="135">
        <v>0</v>
      </c>
      <c r="L12" s="135">
        <v>0</v>
      </c>
      <c r="M12" s="136">
        <v>-1220739</v>
      </c>
      <c r="N12" s="133">
        <v>-1220739</v>
      </c>
      <c r="O12" s="134">
        <v>16544</v>
      </c>
      <c r="P12" s="135">
        <v>-48092</v>
      </c>
      <c r="Q12" s="135">
        <v>-416592</v>
      </c>
      <c r="R12" s="136">
        <v>-334636</v>
      </c>
      <c r="S12" s="133">
        <v>-782776</v>
      </c>
      <c r="T12" s="135">
        <v>95569</v>
      </c>
      <c r="U12" s="135">
        <v>-693809</v>
      </c>
      <c r="V12" s="135">
        <v>-575289</v>
      </c>
      <c r="W12" s="136">
        <v>-46540800</v>
      </c>
      <c r="X12" s="133">
        <v>-47714329</v>
      </c>
      <c r="Y12" s="139">
        <v>4917826</v>
      </c>
      <c r="Z12" s="139">
        <v>9908370</v>
      </c>
      <c r="AA12" s="139">
        <v>-9754924.9999999702</v>
      </c>
      <c r="AB12" s="139">
        <f t="shared" si="1"/>
        <v>-20595292.00000003</v>
      </c>
      <c r="AC12" s="133">
        <v>-15524021</v>
      </c>
      <c r="AD12" s="138">
        <v>7783299</v>
      </c>
      <c r="AE12" s="138">
        <v>691825</v>
      </c>
      <c r="AF12" s="138">
        <v>-4572773</v>
      </c>
      <c r="AG12" s="138">
        <v>-7402817</v>
      </c>
      <c r="AH12" s="137">
        <v>-3500466</v>
      </c>
      <c r="AI12" s="140">
        <v>-6143373</v>
      </c>
      <c r="AJ12" s="138">
        <v>3705883</v>
      </c>
      <c r="AK12" s="138">
        <v>-4827443</v>
      </c>
      <c r="AL12" s="138">
        <v>-340884</v>
      </c>
      <c r="AM12" s="137">
        <v>-7605817</v>
      </c>
      <c r="AN12" s="140">
        <v>457518</v>
      </c>
      <c r="AO12" s="140">
        <v>1768943</v>
      </c>
      <c r="AP12" s="140">
        <v>-8327445</v>
      </c>
      <c r="AQ12" s="140">
        <v>-5581935</v>
      </c>
      <c r="AR12" s="137">
        <v>-11682919</v>
      </c>
    </row>
    <row r="13" spans="1:45">
      <c r="A13" s="9" t="s">
        <v>174</v>
      </c>
      <c r="B13" s="9" t="s">
        <v>175</v>
      </c>
      <c r="C13" s="19">
        <v>3850467</v>
      </c>
      <c r="D13" s="19">
        <v>4431944</v>
      </c>
      <c r="E13" s="10">
        <v>1398039</v>
      </c>
      <c r="F13" s="11">
        <v>1321316</v>
      </c>
      <c r="G13" s="11">
        <v>1470183</v>
      </c>
      <c r="H13" s="20">
        <v>1653406</v>
      </c>
      <c r="I13" s="19">
        <v>5842944</v>
      </c>
      <c r="J13" s="10">
        <v>1641456</v>
      </c>
      <c r="K13" s="11">
        <v>1836470</v>
      </c>
      <c r="L13" s="11">
        <v>1993938</v>
      </c>
      <c r="M13" s="20">
        <v>1910084</v>
      </c>
      <c r="N13" s="19">
        <v>7381948</v>
      </c>
      <c r="O13" s="11">
        <v>1919193</v>
      </c>
      <c r="P13" s="11">
        <v>2722310</v>
      </c>
      <c r="Q13" s="11">
        <v>2930996</v>
      </c>
      <c r="R13" s="20">
        <v>3781216</v>
      </c>
      <c r="S13" s="19">
        <v>11353715</v>
      </c>
      <c r="T13" s="11">
        <v>4756485</v>
      </c>
      <c r="U13" s="11">
        <v>5605059</v>
      </c>
      <c r="V13" s="11">
        <v>6837473</v>
      </c>
      <c r="W13" s="20">
        <v>8239380.4800000042</v>
      </c>
      <c r="X13" s="19">
        <v>25438397.480000004</v>
      </c>
      <c r="Y13" s="11">
        <v>10566550</v>
      </c>
      <c r="Z13" s="11">
        <v>11452728.729311973</v>
      </c>
      <c r="AA13" s="11">
        <v>15248461.817464538</v>
      </c>
      <c r="AB13" s="11">
        <f t="shared" si="1"/>
        <v>16662986.453223489</v>
      </c>
      <c r="AC13" s="19">
        <v>53930727</v>
      </c>
      <c r="AD13" s="79">
        <v>15854846</v>
      </c>
      <c r="AE13" s="79">
        <v>17621409</v>
      </c>
      <c r="AF13" s="79">
        <v>17200104</v>
      </c>
      <c r="AG13" s="11">
        <v>19418815</v>
      </c>
      <c r="AH13" s="19">
        <v>70095174</v>
      </c>
      <c r="AI13" s="79">
        <v>19327786</v>
      </c>
      <c r="AJ13" s="79">
        <v>18900583</v>
      </c>
      <c r="AK13" s="79">
        <v>17809454</v>
      </c>
      <c r="AL13" s="79">
        <v>16679459</v>
      </c>
      <c r="AM13" s="19">
        <v>72717282</v>
      </c>
      <c r="AN13" s="79">
        <v>19389790</v>
      </c>
      <c r="AO13" s="79">
        <v>15863351</v>
      </c>
      <c r="AP13" s="79">
        <v>15785942</v>
      </c>
      <c r="AQ13" s="79">
        <v>15282339</v>
      </c>
      <c r="AR13" s="19">
        <v>66321422</v>
      </c>
    </row>
    <row r="14" spans="1:45">
      <c r="A14" s="6" t="s">
        <v>141</v>
      </c>
      <c r="B14" s="6" t="s">
        <v>64</v>
      </c>
      <c r="C14" s="16">
        <v>13965712</v>
      </c>
      <c r="D14" s="16">
        <v>12923336</v>
      </c>
      <c r="E14" s="7">
        <v>3772975</v>
      </c>
      <c r="F14" s="8">
        <v>3734132</v>
      </c>
      <c r="G14" s="8">
        <v>5324102</v>
      </c>
      <c r="H14" s="17">
        <v>8358119</v>
      </c>
      <c r="I14" s="16">
        <v>21189328</v>
      </c>
      <c r="J14" s="7">
        <v>12758436</v>
      </c>
      <c r="K14" s="8">
        <v>22034148</v>
      </c>
      <c r="L14" s="8">
        <v>33442526</v>
      </c>
      <c r="M14" s="17">
        <v>39640600</v>
      </c>
      <c r="N14" s="16">
        <f>N3-N13</f>
        <v>107875710</v>
      </c>
      <c r="O14" s="7">
        <v>43384447</v>
      </c>
      <c r="P14" s="8">
        <v>47155294</v>
      </c>
      <c r="Q14" s="8">
        <v>64719498</v>
      </c>
      <c r="R14" s="17">
        <v>74520140</v>
      </c>
      <c r="S14" s="16">
        <v>229779379</v>
      </c>
      <c r="T14" s="8">
        <v>90261187</v>
      </c>
      <c r="U14" s="8">
        <v>164017316</v>
      </c>
      <c r="V14" s="8">
        <v>172421077</v>
      </c>
      <c r="W14" s="17">
        <v>126056678.88714302</v>
      </c>
      <c r="X14" s="16">
        <v>552756258.88714302</v>
      </c>
      <c r="Y14" s="8">
        <v>163547426</v>
      </c>
      <c r="Z14" s="8">
        <v>153432635.19640243</v>
      </c>
      <c r="AA14" s="8">
        <v>132702597</v>
      </c>
      <c r="AB14" s="8">
        <f t="shared" si="1"/>
        <v>130431654.80359757</v>
      </c>
      <c r="AC14" s="16">
        <v>580114313</v>
      </c>
      <c r="AD14" s="80">
        <v>134257744</v>
      </c>
      <c r="AE14" s="80">
        <v>106354766</v>
      </c>
      <c r="AF14" s="80">
        <v>115530605</v>
      </c>
      <c r="AG14" s="80">
        <v>111585109</v>
      </c>
      <c r="AH14" s="16">
        <v>467728224</v>
      </c>
      <c r="AI14" s="80">
        <v>98121879</v>
      </c>
      <c r="AJ14" s="80">
        <v>86031870</v>
      </c>
      <c r="AK14" s="80">
        <v>87762430</v>
      </c>
      <c r="AL14" s="80">
        <v>91442916</v>
      </c>
      <c r="AM14" s="16">
        <v>363359095</v>
      </c>
      <c r="AN14" s="80">
        <v>80728428</v>
      </c>
      <c r="AO14" s="80">
        <v>82135586</v>
      </c>
      <c r="AP14" s="80">
        <v>78193101</v>
      </c>
      <c r="AQ14" s="80">
        <v>79074584</v>
      </c>
      <c r="AR14" s="16">
        <v>320131699</v>
      </c>
    </row>
    <row r="15" spans="1:45">
      <c r="A15" s="9" t="s">
        <v>9</v>
      </c>
      <c r="B15" s="9" t="s">
        <v>65</v>
      </c>
      <c r="C15" s="19">
        <v>1573</v>
      </c>
      <c r="D15" s="19">
        <v>11961</v>
      </c>
      <c r="E15" s="10">
        <v>5</v>
      </c>
      <c r="F15" s="11">
        <v>1660</v>
      </c>
      <c r="G15" s="11">
        <v>50</v>
      </c>
      <c r="H15" s="20">
        <v>68</v>
      </c>
      <c r="I15" s="19">
        <v>1783</v>
      </c>
      <c r="J15" s="10">
        <v>17906</v>
      </c>
      <c r="K15" s="11">
        <v>12</v>
      </c>
      <c r="L15" s="11">
        <v>273</v>
      </c>
      <c r="M15" s="20">
        <v>17829</v>
      </c>
      <c r="N15" s="19">
        <v>36020</v>
      </c>
      <c r="O15" s="11">
        <v>40212</v>
      </c>
      <c r="P15" s="11">
        <v>5907</v>
      </c>
      <c r="Q15" s="11">
        <v>2445</v>
      </c>
      <c r="R15" s="20">
        <v>162</v>
      </c>
      <c r="S15" s="19">
        <v>48726</v>
      </c>
      <c r="T15" s="11">
        <v>4702</v>
      </c>
      <c r="U15" s="11">
        <v>905</v>
      </c>
      <c r="V15" s="11">
        <v>54623</v>
      </c>
      <c r="W15" s="20">
        <v>141051.28</v>
      </c>
      <c r="X15" s="19">
        <v>201281.28</v>
      </c>
      <c r="Y15" s="11">
        <v>381540</v>
      </c>
      <c r="Z15" s="11">
        <v>1908.7399999999325</v>
      </c>
      <c r="AA15" s="11">
        <v>7130</v>
      </c>
      <c r="AB15" s="11">
        <f t="shared" si="1"/>
        <v>48017.260000000068</v>
      </c>
      <c r="AC15" s="19">
        <v>438596</v>
      </c>
      <c r="AD15" s="79">
        <v>82676</v>
      </c>
      <c r="AE15" s="79">
        <v>567141</v>
      </c>
      <c r="AF15" s="79">
        <v>268647</v>
      </c>
      <c r="AG15" s="11">
        <v>436713</v>
      </c>
      <c r="AH15" s="19">
        <v>1355177</v>
      </c>
      <c r="AI15" s="79">
        <v>134879</v>
      </c>
      <c r="AJ15" s="79">
        <v>161737</v>
      </c>
      <c r="AK15" s="79">
        <v>280742</v>
      </c>
      <c r="AL15" s="79">
        <v>758976</v>
      </c>
      <c r="AM15" s="19">
        <v>1336334</v>
      </c>
      <c r="AN15" s="79">
        <v>1136526</v>
      </c>
      <c r="AO15" s="79">
        <v>452327</v>
      </c>
      <c r="AP15" s="79">
        <v>182823</v>
      </c>
      <c r="AQ15" s="79">
        <v>380335</v>
      </c>
      <c r="AR15" s="19">
        <v>2152011</v>
      </c>
    </row>
    <row r="16" spans="1:45">
      <c r="A16" s="9" t="s">
        <v>10</v>
      </c>
      <c r="B16" s="9" t="s">
        <v>66</v>
      </c>
      <c r="C16" s="19">
        <v>6916446</v>
      </c>
      <c r="D16" s="19">
        <v>5600596</v>
      </c>
      <c r="E16" s="10">
        <v>1301136</v>
      </c>
      <c r="F16" s="11">
        <v>1324862</v>
      </c>
      <c r="G16" s="11">
        <v>2001416</v>
      </c>
      <c r="H16" s="20">
        <v>3249825</v>
      </c>
      <c r="I16" s="19">
        <v>7877239</v>
      </c>
      <c r="J16" s="10">
        <v>5643579</v>
      </c>
      <c r="K16" s="11">
        <v>12086373</v>
      </c>
      <c r="L16" s="11">
        <v>19599257</v>
      </c>
      <c r="M16" s="20">
        <v>21305935</v>
      </c>
      <c r="N16" s="19">
        <v>58635144</v>
      </c>
      <c r="O16" s="10">
        <v>29688819</v>
      </c>
      <c r="P16" s="11">
        <v>29478964</v>
      </c>
      <c r="Q16" s="11">
        <v>41040733</v>
      </c>
      <c r="R16" s="20">
        <v>36945700</v>
      </c>
      <c r="S16" s="19">
        <v>137154216</v>
      </c>
      <c r="T16" s="11">
        <v>48544738</v>
      </c>
      <c r="U16" s="11">
        <v>124795326</v>
      </c>
      <c r="V16" s="11">
        <v>95253370</v>
      </c>
      <c r="W16" s="20">
        <v>74975708.897142828</v>
      </c>
      <c r="X16" s="19">
        <v>343569142.89714283</v>
      </c>
      <c r="Y16" s="11">
        <v>95935217</v>
      </c>
      <c r="Z16" s="11">
        <v>95799536.346498311</v>
      </c>
      <c r="AA16" s="11">
        <v>82618729</v>
      </c>
      <c r="AB16" s="11">
        <f>AC16-SUM(Y16:AA16)</f>
        <v>72895345.653501689</v>
      </c>
      <c r="AC16" s="19">
        <v>347248828</v>
      </c>
      <c r="AD16" s="79">
        <v>79870756</v>
      </c>
      <c r="AE16" s="79">
        <v>67589551</v>
      </c>
      <c r="AF16" s="79">
        <v>78366429</v>
      </c>
      <c r="AG16" s="11">
        <v>79303832</v>
      </c>
      <c r="AH16" s="19">
        <v>305130568</v>
      </c>
      <c r="AI16" s="79">
        <v>69004470</v>
      </c>
      <c r="AJ16" s="79">
        <v>59814327</v>
      </c>
      <c r="AK16" s="79">
        <v>56408680</v>
      </c>
      <c r="AL16" s="79">
        <v>54346624</v>
      </c>
      <c r="AM16" s="19">
        <v>239574101</v>
      </c>
      <c r="AN16" s="79">
        <v>54950259</v>
      </c>
      <c r="AO16" s="79">
        <v>51954122</v>
      </c>
      <c r="AP16" s="79">
        <v>55896498</v>
      </c>
      <c r="AQ16" s="79">
        <v>53049158</v>
      </c>
      <c r="AR16" s="19">
        <v>215850037</v>
      </c>
    </row>
    <row r="17" spans="1:45">
      <c r="A17" s="38" t="s">
        <v>246</v>
      </c>
      <c r="B17" s="38" t="s">
        <v>251</v>
      </c>
      <c r="C17" s="65" t="s">
        <v>254</v>
      </c>
      <c r="D17" s="65" t="s">
        <v>254</v>
      </c>
      <c r="E17" s="126" t="s">
        <v>254</v>
      </c>
      <c r="F17" s="126" t="s">
        <v>254</v>
      </c>
      <c r="G17" s="126" t="s">
        <v>254</v>
      </c>
      <c r="H17" s="127" t="s">
        <v>254</v>
      </c>
      <c r="I17" s="65" t="s">
        <v>254</v>
      </c>
      <c r="J17" s="126" t="s">
        <v>254</v>
      </c>
      <c r="K17" s="126" t="s">
        <v>254</v>
      </c>
      <c r="L17" s="126" t="s">
        <v>254</v>
      </c>
      <c r="M17" s="127" t="s">
        <v>254</v>
      </c>
      <c r="N17" s="65" t="s">
        <v>254</v>
      </c>
      <c r="O17" s="126" t="s">
        <v>254</v>
      </c>
      <c r="P17" s="126" t="s">
        <v>254</v>
      </c>
      <c r="Q17" s="126" t="s">
        <v>254</v>
      </c>
      <c r="R17" s="127" t="s">
        <v>254</v>
      </c>
      <c r="S17" s="65" t="s">
        <v>254</v>
      </c>
      <c r="T17" s="126" t="s">
        <v>254</v>
      </c>
      <c r="U17" s="126" t="s">
        <v>254</v>
      </c>
      <c r="V17" s="126" t="s">
        <v>254</v>
      </c>
      <c r="W17" s="127" t="s">
        <v>254</v>
      </c>
      <c r="X17" s="65" t="s">
        <v>254</v>
      </c>
      <c r="Y17" s="41">
        <v>40137460</v>
      </c>
      <c r="Z17" s="41">
        <v>42419871</v>
      </c>
      <c r="AA17" s="41">
        <v>33944492</v>
      </c>
      <c r="AB17" s="41">
        <v>23020677</v>
      </c>
      <c r="AC17" s="39">
        <v>139522500</v>
      </c>
      <c r="AD17" s="120">
        <v>30070387</v>
      </c>
      <c r="AE17" s="120">
        <v>24555603</v>
      </c>
      <c r="AF17" s="120">
        <v>32087278</v>
      </c>
      <c r="AG17" s="41">
        <v>32153373</v>
      </c>
      <c r="AH17" s="39">
        <v>118866641</v>
      </c>
      <c r="AI17" s="120">
        <v>27154208</v>
      </c>
      <c r="AJ17" s="120">
        <v>21239048</v>
      </c>
      <c r="AK17" s="120">
        <v>19844010</v>
      </c>
      <c r="AL17" s="120">
        <v>18636326</v>
      </c>
      <c r="AM17" s="39">
        <v>86873592</v>
      </c>
      <c r="AN17" s="120">
        <v>19807135</v>
      </c>
      <c r="AO17" s="120">
        <v>19357945</v>
      </c>
      <c r="AP17" s="120">
        <v>24714879</v>
      </c>
      <c r="AQ17" s="120">
        <v>22658472</v>
      </c>
      <c r="AR17" s="39">
        <v>86538431</v>
      </c>
    </row>
    <row r="18" spans="1:45">
      <c r="A18" s="38" t="s">
        <v>247</v>
      </c>
      <c r="B18" s="38" t="s">
        <v>252</v>
      </c>
      <c r="C18" s="65" t="s">
        <v>254</v>
      </c>
      <c r="D18" s="65" t="s">
        <v>254</v>
      </c>
      <c r="E18" s="126" t="s">
        <v>254</v>
      </c>
      <c r="F18" s="126" t="s">
        <v>254</v>
      </c>
      <c r="G18" s="126" t="s">
        <v>254</v>
      </c>
      <c r="H18" s="127" t="s">
        <v>254</v>
      </c>
      <c r="I18" s="65" t="s">
        <v>254</v>
      </c>
      <c r="J18" s="126" t="s">
        <v>254</v>
      </c>
      <c r="K18" s="126" t="s">
        <v>254</v>
      </c>
      <c r="L18" s="126" t="s">
        <v>254</v>
      </c>
      <c r="M18" s="127" t="s">
        <v>254</v>
      </c>
      <c r="N18" s="65" t="s">
        <v>254</v>
      </c>
      <c r="O18" s="126" t="s">
        <v>254</v>
      </c>
      <c r="P18" s="126" t="s">
        <v>254</v>
      </c>
      <c r="Q18" s="126" t="s">
        <v>254</v>
      </c>
      <c r="R18" s="127" t="s">
        <v>254</v>
      </c>
      <c r="S18" s="65" t="s">
        <v>254</v>
      </c>
      <c r="T18" s="126" t="s">
        <v>254</v>
      </c>
      <c r="U18" s="126" t="s">
        <v>254</v>
      </c>
      <c r="V18" s="126" t="s">
        <v>254</v>
      </c>
      <c r="W18" s="127" t="s">
        <v>254</v>
      </c>
      <c r="X18" s="65" t="s">
        <v>254</v>
      </c>
      <c r="Y18" s="41">
        <v>50414040</v>
      </c>
      <c r="Z18" s="41">
        <v>47816995</v>
      </c>
      <c r="AA18" s="41">
        <v>41574686</v>
      </c>
      <c r="AB18" s="41">
        <v>41874524</v>
      </c>
      <c r="AC18" s="39">
        <v>181680245</v>
      </c>
      <c r="AD18" s="120">
        <v>41728991</v>
      </c>
      <c r="AE18" s="120">
        <v>35672700</v>
      </c>
      <c r="AF18" s="120">
        <v>38649821</v>
      </c>
      <c r="AG18" s="41">
        <v>38257580</v>
      </c>
      <c r="AH18" s="39">
        <v>154309092</v>
      </c>
      <c r="AI18" s="120">
        <v>33624212</v>
      </c>
      <c r="AJ18" s="120">
        <v>30509186</v>
      </c>
      <c r="AK18" s="120">
        <v>29578780</v>
      </c>
      <c r="AL18" s="120">
        <v>29923776</v>
      </c>
      <c r="AM18" s="39">
        <v>123635954</v>
      </c>
      <c r="AN18" s="120">
        <v>28370749</v>
      </c>
      <c r="AO18" s="120">
        <v>26426711</v>
      </c>
      <c r="AP18" s="120">
        <v>24978911</v>
      </c>
      <c r="AQ18" s="120">
        <v>25921147</v>
      </c>
      <c r="AR18" s="39">
        <v>105697518</v>
      </c>
    </row>
    <row r="19" spans="1:45">
      <c r="A19" s="38" t="s">
        <v>248</v>
      </c>
      <c r="B19" s="38" t="s">
        <v>253</v>
      </c>
      <c r="C19" s="65" t="s">
        <v>254</v>
      </c>
      <c r="D19" s="65" t="s">
        <v>254</v>
      </c>
      <c r="E19" s="126" t="s">
        <v>254</v>
      </c>
      <c r="F19" s="126" t="s">
        <v>254</v>
      </c>
      <c r="G19" s="126" t="s">
        <v>254</v>
      </c>
      <c r="H19" s="127" t="s">
        <v>254</v>
      </c>
      <c r="I19" s="65" t="s">
        <v>254</v>
      </c>
      <c r="J19" s="126" t="s">
        <v>254</v>
      </c>
      <c r="K19" s="126" t="s">
        <v>254</v>
      </c>
      <c r="L19" s="126" t="s">
        <v>254</v>
      </c>
      <c r="M19" s="127" t="s">
        <v>254</v>
      </c>
      <c r="N19" s="65" t="s">
        <v>254</v>
      </c>
      <c r="O19" s="126" t="s">
        <v>254</v>
      </c>
      <c r="P19" s="126" t="s">
        <v>254</v>
      </c>
      <c r="Q19" s="126" t="s">
        <v>254</v>
      </c>
      <c r="R19" s="127" t="s">
        <v>254</v>
      </c>
      <c r="S19" s="65" t="s">
        <v>254</v>
      </c>
      <c r="T19" s="126" t="s">
        <v>254</v>
      </c>
      <c r="U19" s="126" t="s">
        <v>254</v>
      </c>
      <c r="V19" s="126" t="s">
        <v>254</v>
      </c>
      <c r="W19" s="127" t="s">
        <v>254</v>
      </c>
      <c r="X19" s="65" t="s">
        <v>254</v>
      </c>
      <c r="Y19" s="41">
        <v>5383717</v>
      </c>
      <c r="Z19" s="41">
        <v>5562670.3464983106</v>
      </c>
      <c r="AA19" s="41">
        <v>7099551</v>
      </c>
      <c r="AB19" s="41">
        <v>8000144.6535016894</v>
      </c>
      <c r="AC19" s="39">
        <v>26046083</v>
      </c>
      <c r="AD19" s="120">
        <v>8071378</v>
      </c>
      <c r="AE19" s="120">
        <v>7361248</v>
      </c>
      <c r="AF19" s="120">
        <v>7629330</v>
      </c>
      <c r="AG19" s="120">
        <v>8892879</v>
      </c>
      <c r="AH19" s="39">
        <v>31954835</v>
      </c>
      <c r="AI19" s="120">
        <v>8226050</v>
      </c>
      <c r="AJ19" s="120">
        <v>8066093</v>
      </c>
      <c r="AK19" s="120">
        <v>6985890</v>
      </c>
      <c r="AL19" s="120">
        <v>5786522</v>
      </c>
      <c r="AM19" s="39">
        <v>29064555</v>
      </c>
      <c r="AN19" s="120">
        <v>6772375</v>
      </c>
      <c r="AO19" s="120">
        <v>6169466</v>
      </c>
      <c r="AP19" s="120">
        <v>6202708</v>
      </c>
      <c r="AQ19" s="120">
        <v>4469539</v>
      </c>
      <c r="AR19" s="39">
        <v>23614088</v>
      </c>
    </row>
    <row r="20" spans="1:45">
      <c r="A20" s="9" t="s">
        <v>11</v>
      </c>
      <c r="B20" s="9" t="s">
        <v>67</v>
      </c>
      <c r="C20" s="19">
        <v>3064125</v>
      </c>
      <c r="D20" s="19">
        <v>3315696</v>
      </c>
      <c r="E20" s="10">
        <v>409495</v>
      </c>
      <c r="F20" s="11">
        <v>496603</v>
      </c>
      <c r="G20" s="11">
        <v>647157</v>
      </c>
      <c r="H20" s="20">
        <v>890561</v>
      </c>
      <c r="I20" s="19">
        <v>2443816</v>
      </c>
      <c r="J20" s="10">
        <v>850336</v>
      </c>
      <c r="K20" s="11">
        <v>1204783</v>
      </c>
      <c r="L20" s="11">
        <v>1027602</v>
      </c>
      <c r="M20" s="20">
        <v>1163710</v>
      </c>
      <c r="N20" s="19">
        <v>4246431</v>
      </c>
      <c r="O20" s="10">
        <v>1429171</v>
      </c>
      <c r="P20" s="11">
        <v>1548666</v>
      </c>
      <c r="Q20" s="11">
        <v>1898293</v>
      </c>
      <c r="R20" s="20">
        <v>2208388</v>
      </c>
      <c r="S20" s="19">
        <v>7084518</v>
      </c>
      <c r="T20" s="11">
        <v>3403652</v>
      </c>
      <c r="U20" s="11">
        <v>9722075</v>
      </c>
      <c r="V20" s="11">
        <v>10692842.910000004</v>
      </c>
      <c r="W20" s="20">
        <v>12870061.289999999</v>
      </c>
      <c r="X20" s="19">
        <v>36688631.200000003</v>
      </c>
      <c r="Y20" s="11">
        <v>11758384</v>
      </c>
      <c r="Z20" s="11">
        <v>15059284.848839998</v>
      </c>
      <c r="AA20" s="11">
        <v>18024872</v>
      </c>
      <c r="AB20" s="11">
        <v>17865260</v>
      </c>
      <c r="AC20" s="19">
        <v>62707801</v>
      </c>
      <c r="AD20" s="79">
        <v>24095803</v>
      </c>
      <c r="AE20" s="79">
        <v>12528544</v>
      </c>
      <c r="AF20" s="79">
        <v>15231177</v>
      </c>
      <c r="AG20" s="11">
        <v>13695379</v>
      </c>
      <c r="AH20" s="19">
        <v>65550903</v>
      </c>
      <c r="AI20" s="79">
        <v>16771006</v>
      </c>
      <c r="AJ20" s="79">
        <v>8082211</v>
      </c>
      <c r="AK20" s="79">
        <v>6566329</v>
      </c>
      <c r="AL20" s="79">
        <v>7193449</v>
      </c>
      <c r="AM20" s="19">
        <v>38612995</v>
      </c>
      <c r="AN20" s="79">
        <v>7509077</v>
      </c>
      <c r="AO20" s="79">
        <v>7058275</v>
      </c>
      <c r="AP20" s="79">
        <v>6683275</v>
      </c>
      <c r="AQ20" s="79">
        <v>6722854</v>
      </c>
      <c r="AR20" s="19">
        <v>27973481</v>
      </c>
    </row>
    <row r="21" spans="1:45">
      <c r="A21" s="9" t="s">
        <v>12</v>
      </c>
      <c r="B21" s="9" t="s">
        <v>68</v>
      </c>
      <c r="C21" s="19">
        <v>1339518</v>
      </c>
      <c r="D21" s="19">
        <v>37935</v>
      </c>
      <c r="E21" s="10">
        <v>60</v>
      </c>
      <c r="F21" s="11">
        <v>180</v>
      </c>
      <c r="G21" s="11">
        <v>106</v>
      </c>
      <c r="H21" s="20">
        <v>7317</v>
      </c>
      <c r="I21" s="19">
        <v>7663</v>
      </c>
      <c r="J21" s="10">
        <v>16990</v>
      </c>
      <c r="K21" s="11">
        <v>414</v>
      </c>
      <c r="L21" s="11">
        <v>1051</v>
      </c>
      <c r="M21" s="20">
        <v>697161</v>
      </c>
      <c r="N21" s="19">
        <v>715616</v>
      </c>
      <c r="O21" s="10">
        <v>11037</v>
      </c>
      <c r="P21" s="11">
        <v>3431</v>
      </c>
      <c r="Q21" s="11">
        <v>7377</v>
      </c>
      <c r="R21" s="20">
        <v>990148</v>
      </c>
      <c r="S21" s="19">
        <v>1011993</v>
      </c>
      <c r="T21" s="11">
        <v>762434</v>
      </c>
      <c r="U21" s="11">
        <v>78388</v>
      </c>
      <c r="V21" s="11">
        <v>54360</v>
      </c>
      <c r="W21" s="20">
        <v>30241.639999999898</v>
      </c>
      <c r="X21" s="19">
        <v>925423.6399999999</v>
      </c>
      <c r="Y21" s="11">
        <v>316044</v>
      </c>
      <c r="Z21" s="11">
        <v>3879678.9800000004</v>
      </c>
      <c r="AA21" s="11">
        <v>873645</v>
      </c>
      <c r="AB21" s="11">
        <f t="shared" si="1"/>
        <v>-693680.98000000045</v>
      </c>
      <c r="AC21" s="19">
        <v>4375687</v>
      </c>
      <c r="AD21" s="79">
        <v>1204115</v>
      </c>
      <c r="AE21" s="79">
        <v>9526000</v>
      </c>
      <c r="AF21" s="79">
        <v>748387</v>
      </c>
      <c r="AG21" s="11">
        <v>14965916</v>
      </c>
      <c r="AH21" s="19">
        <v>26444418</v>
      </c>
      <c r="AI21" s="79">
        <v>26895221</v>
      </c>
      <c r="AJ21" s="79">
        <v>8658078</v>
      </c>
      <c r="AK21" s="79">
        <v>36077</v>
      </c>
      <c r="AL21" s="79">
        <v>47401108</v>
      </c>
      <c r="AM21" s="19">
        <v>82990484</v>
      </c>
      <c r="AN21" s="79">
        <v>297122</v>
      </c>
      <c r="AO21" s="79">
        <v>297205</v>
      </c>
      <c r="AP21" s="79">
        <v>189206</v>
      </c>
      <c r="AQ21" s="79">
        <v>1435710</v>
      </c>
      <c r="AR21" s="19">
        <v>2219243</v>
      </c>
    </row>
    <row r="22" spans="1:45">
      <c r="A22" s="38" t="s">
        <v>244</v>
      </c>
      <c r="B22" s="38" t="s">
        <v>255</v>
      </c>
      <c r="C22" s="65" t="s">
        <v>254</v>
      </c>
      <c r="D22" s="65" t="s">
        <v>254</v>
      </c>
      <c r="E22" s="126" t="s">
        <v>254</v>
      </c>
      <c r="F22" s="126" t="s">
        <v>254</v>
      </c>
      <c r="G22" s="126" t="s">
        <v>254</v>
      </c>
      <c r="H22" s="127" t="s">
        <v>254</v>
      </c>
      <c r="I22" s="65" t="s">
        <v>254</v>
      </c>
      <c r="J22" s="126" t="s">
        <v>254</v>
      </c>
      <c r="K22" s="126" t="s">
        <v>254</v>
      </c>
      <c r="L22" s="126" t="s">
        <v>254</v>
      </c>
      <c r="M22" s="127" t="s">
        <v>254</v>
      </c>
      <c r="N22" s="65" t="s">
        <v>254</v>
      </c>
      <c r="O22" s="126" t="s">
        <v>254</v>
      </c>
      <c r="P22" s="126" t="s">
        <v>254</v>
      </c>
      <c r="Q22" s="126" t="s">
        <v>254</v>
      </c>
      <c r="R22" s="127" t="s">
        <v>254</v>
      </c>
      <c r="S22" s="65" t="s">
        <v>254</v>
      </c>
      <c r="T22" s="126" t="s">
        <v>254</v>
      </c>
      <c r="U22" s="126" t="s">
        <v>254</v>
      </c>
      <c r="V22" s="126" t="s">
        <v>254</v>
      </c>
      <c r="W22" s="127" t="s">
        <v>254</v>
      </c>
      <c r="X22" s="65" t="s">
        <v>254</v>
      </c>
      <c r="Y22" s="41">
        <v>0</v>
      </c>
      <c r="Z22" s="41">
        <v>3760701</v>
      </c>
      <c r="AA22" s="41">
        <v>0</v>
      </c>
      <c r="AB22" s="41">
        <v>0</v>
      </c>
      <c r="AC22" s="39">
        <v>3760701</v>
      </c>
      <c r="AD22" s="120">
        <v>0</v>
      </c>
      <c r="AE22" s="120">
        <v>8467149</v>
      </c>
      <c r="AF22" s="120">
        <v>671272</v>
      </c>
      <c r="AG22" s="41">
        <v>14643822</v>
      </c>
      <c r="AH22" s="39">
        <v>23782243</v>
      </c>
      <c r="AI22" s="120">
        <v>26572924</v>
      </c>
      <c r="AJ22" s="120">
        <v>5117066</v>
      </c>
      <c r="AK22" s="120">
        <v>0</v>
      </c>
      <c r="AL22" s="120">
        <v>46528541</v>
      </c>
      <c r="AM22" s="39">
        <v>78218531</v>
      </c>
      <c r="AN22" s="120">
        <v>0</v>
      </c>
      <c r="AO22" s="120">
        <v>0</v>
      </c>
      <c r="AP22" s="120">
        <v>0</v>
      </c>
      <c r="AQ22" s="120">
        <v>1194285</v>
      </c>
      <c r="AR22" s="39">
        <v>1194285</v>
      </c>
    </row>
    <row r="23" spans="1:45">
      <c r="A23" s="38" t="s">
        <v>261</v>
      </c>
      <c r="B23" s="38" t="s">
        <v>260</v>
      </c>
      <c r="C23" s="65" t="s">
        <v>254</v>
      </c>
      <c r="D23" s="65" t="s">
        <v>254</v>
      </c>
      <c r="E23" s="126" t="s">
        <v>254</v>
      </c>
      <c r="F23" s="126" t="s">
        <v>254</v>
      </c>
      <c r="G23" s="126" t="s">
        <v>254</v>
      </c>
      <c r="H23" s="127" t="s">
        <v>254</v>
      </c>
      <c r="I23" s="65" t="s">
        <v>254</v>
      </c>
      <c r="J23" s="126" t="s">
        <v>254</v>
      </c>
      <c r="K23" s="126" t="s">
        <v>254</v>
      </c>
      <c r="L23" s="126" t="s">
        <v>254</v>
      </c>
      <c r="M23" s="127" t="s">
        <v>254</v>
      </c>
      <c r="N23" s="65" t="s">
        <v>254</v>
      </c>
      <c r="O23" s="126" t="s">
        <v>254</v>
      </c>
      <c r="P23" s="126" t="s">
        <v>254</v>
      </c>
      <c r="Q23" s="126" t="s">
        <v>254</v>
      </c>
      <c r="R23" s="127" t="s">
        <v>254</v>
      </c>
      <c r="S23" s="65" t="s">
        <v>254</v>
      </c>
      <c r="T23" s="126" t="s">
        <v>254</v>
      </c>
      <c r="U23" s="126" t="s">
        <v>254</v>
      </c>
      <c r="V23" s="126" t="s">
        <v>254</v>
      </c>
      <c r="W23" s="127" t="s">
        <v>254</v>
      </c>
      <c r="X23" s="65" t="s">
        <v>254</v>
      </c>
      <c r="Y23" s="41" t="s">
        <v>254</v>
      </c>
      <c r="Z23" s="41" t="s">
        <v>254</v>
      </c>
      <c r="AA23" s="41" t="s">
        <v>254</v>
      </c>
      <c r="AB23" s="41" t="s">
        <v>254</v>
      </c>
      <c r="AC23" s="65" t="s">
        <v>254</v>
      </c>
      <c r="AD23" s="128" t="s">
        <v>254</v>
      </c>
      <c r="AE23" s="128" t="s">
        <v>254</v>
      </c>
      <c r="AF23" s="128" t="s">
        <v>254</v>
      </c>
      <c r="AG23" s="126" t="s">
        <v>254</v>
      </c>
      <c r="AH23" s="65" t="s">
        <v>254</v>
      </c>
      <c r="AI23" s="120">
        <v>0</v>
      </c>
      <c r="AJ23" s="120">
        <v>3146532</v>
      </c>
      <c r="AK23" s="120">
        <v>0</v>
      </c>
      <c r="AL23" s="120">
        <v>14734</v>
      </c>
      <c r="AM23" s="65">
        <v>3161266</v>
      </c>
      <c r="AN23" s="120">
        <v>0</v>
      </c>
      <c r="AO23" s="120">
        <v>0</v>
      </c>
      <c r="AP23" s="120">
        <v>0</v>
      </c>
      <c r="AQ23" s="120">
        <v>0</v>
      </c>
      <c r="AR23" s="65">
        <v>0</v>
      </c>
    </row>
    <row r="24" spans="1:45">
      <c r="A24" s="38" t="s">
        <v>245</v>
      </c>
      <c r="B24" s="38" t="s">
        <v>256</v>
      </c>
      <c r="C24" s="65" t="s">
        <v>254</v>
      </c>
      <c r="D24" s="65" t="s">
        <v>254</v>
      </c>
      <c r="E24" s="126" t="s">
        <v>254</v>
      </c>
      <c r="F24" s="126" t="s">
        <v>254</v>
      </c>
      <c r="G24" s="126" t="s">
        <v>254</v>
      </c>
      <c r="H24" s="127" t="s">
        <v>254</v>
      </c>
      <c r="I24" s="65" t="s">
        <v>254</v>
      </c>
      <c r="J24" s="126" t="s">
        <v>254</v>
      </c>
      <c r="K24" s="126" t="s">
        <v>254</v>
      </c>
      <c r="L24" s="126" t="s">
        <v>254</v>
      </c>
      <c r="M24" s="127" t="s">
        <v>254</v>
      </c>
      <c r="N24" s="65" t="s">
        <v>254</v>
      </c>
      <c r="O24" s="126" t="s">
        <v>254</v>
      </c>
      <c r="P24" s="126" t="s">
        <v>254</v>
      </c>
      <c r="Q24" s="126" t="s">
        <v>254</v>
      </c>
      <c r="R24" s="127" t="s">
        <v>254</v>
      </c>
      <c r="S24" s="65" t="s">
        <v>254</v>
      </c>
      <c r="T24" s="126" t="s">
        <v>254</v>
      </c>
      <c r="U24" s="126" t="s">
        <v>254</v>
      </c>
      <c r="V24" s="126" t="s">
        <v>254</v>
      </c>
      <c r="W24" s="127" t="s">
        <v>254</v>
      </c>
      <c r="X24" s="65" t="s">
        <v>254</v>
      </c>
      <c r="Y24" s="41">
        <v>316044</v>
      </c>
      <c r="Z24" s="41">
        <v>118977.98000000045</v>
      </c>
      <c r="AA24" s="41">
        <v>873645</v>
      </c>
      <c r="AB24" s="41">
        <v>-693680.98000000045</v>
      </c>
      <c r="AC24" s="39">
        <v>614986</v>
      </c>
      <c r="AD24" s="120">
        <v>1204115</v>
      </c>
      <c r="AE24" s="120">
        <v>1058851</v>
      </c>
      <c r="AF24" s="120">
        <v>77115</v>
      </c>
      <c r="AG24" s="41">
        <v>322094</v>
      </c>
      <c r="AH24" s="39">
        <v>2662175</v>
      </c>
      <c r="AI24" s="120">
        <v>322297</v>
      </c>
      <c r="AJ24" s="120">
        <v>394480</v>
      </c>
      <c r="AK24" s="120">
        <v>36077</v>
      </c>
      <c r="AL24" s="120">
        <v>857833</v>
      </c>
      <c r="AM24" s="39">
        <v>1610687</v>
      </c>
      <c r="AN24" s="120">
        <v>297122</v>
      </c>
      <c r="AO24" s="120">
        <v>297205</v>
      </c>
      <c r="AP24" s="120">
        <v>189206</v>
      </c>
      <c r="AQ24" s="120">
        <v>241425</v>
      </c>
      <c r="AR24" s="39">
        <v>1024958</v>
      </c>
    </row>
    <row r="25" spans="1:45">
      <c r="A25" s="6" t="s">
        <v>142</v>
      </c>
      <c r="B25" s="6" t="s">
        <v>69</v>
      </c>
      <c r="C25" s="16">
        <v>2647196</v>
      </c>
      <c r="D25" s="16">
        <v>3981070</v>
      </c>
      <c r="E25" s="7">
        <v>2062289</v>
      </c>
      <c r="F25" s="8">
        <v>1914147</v>
      </c>
      <c r="G25" s="8">
        <v>2675473</v>
      </c>
      <c r="H25" s="17">
        <v>4210484</v>
      </c>
      <c r="I25" s="16">
        <v>10862393</v>
      </c>
      <c r="J25" s="7">
        <v>6265437</v>
      </c>
      <c r="K25" s="8">
        <v>8742590</v>
      </c>
      <c r="L25" s="8">
        <v>12814889</v>
      </c>
      <c r="M25" s="17">
        <v>16491623</v>
      </c>
      <c r="N25" s="16">
        <f>N14+N15-N16-N20-N21</f>
        <v>44314539</v>
      </c>
      <c r="O25" s="7">
        <v>12295632</v>
      </c>
      <c r="P25" s="8">
        <v>16130140</v>
      </c>
      <c r="Q25" s="8">
        <v>21775540</v>
      </c>
      <c r="R25" s="17">
        <v>34376066</v>
      </c>
      <c r="S25" s="16">
        <v>84577378</v>
      </c>
      <c r="T25" s="8">
        <v>37555065</v>
      </c>
      <c r="U25" s="8">
        <v>29422432</v>
      </c>
      <c r="V25" s="8">
        <v>66475126</v>
      </c>
      <c r="W25" s="17">
        <v>38321719.430000186</v>
      </c>
      <c r="X25" s="16">
        <v>171774342.43000019</v>
      </c>
      <c r="Y25" s="8">
        <v>55919321</v>
      </c>
      <c r="Z25" s="8">
        <v>38696044</v>
      </c>
      <c r="AA25" s="8">
        <v>31192480</v>
      </c>
      <c r="AB25" s="8">
        <v>40412748</v>
      </c>
      <c r="AC25" s="16">
        <v>166220593</v>
      </c>
      <c r="AD25" s="80">
        <v>29169746</v>
      </c>
      <c r="AE25" s="80">
        <v>17277812</v>
      </c>
      <c r="AF25" s="80">
        <v>21453259</v>
      </c>
      <c r="AG25" s="80">
        <v>4056695</v>
      </c>
      <c r="AH25" s="16">
        <v>71957512</v>
      </c>
      <c r="AI25" s="80">
        <v>-14413939</v>
      </c>
      <c r="AJ25" s="80">
        <v>9638991</v>
      </c>
      <c r="AK25" s="80">
        <v>25032086</v>
      </c>
      <c r="AL25" s="80">
        <v>-16739290</v>
      </c>
      <c r="AM25" s="16">
        <v>3517848</v>
      </c>
      <c r="AN25" s="80">
        <v>19108496</v>
      </c>
      <c r="AO25" s="80">
        <v>23278311</v>
      </c>
      <c r="AP25" s="80">
        <v>15606945</v>
      </c>
      <c r="AQ25" s="80">
        <v>18247197</v>
      </c>
      <c r="AR25" s="16">
        <v>76240949</v>
      </c>
    </row>
    <row r="26" spans="1:45">
      <c r="A26" s="9" t="s">
        <v>13</v>
      </c>
      <c r="B26" s="9" t="s">
        <v>70</v>
      </c>
      <c r="C26" s="19">
        <v>39081</v>
      </c>
      <c r="D26" s="19">
        <v>136337</v>
      </c>
      <c r="E26" s="10">
        <v>2424</v>
      </c>
      <c r="F26" s="11">
        <v>2558</v>
      </c>
      <c r="G26" s="11">
        <v>254</v>
      </c>
      <c r="H26" s="20">
        <v>2447</v>
      </c>
      <c r="I26" s="19">
        <v>7683</v>
      </c>
      <c r="J26" s="10">
        <v>5540</v>
      </c>
      <c r="K26" s="11">
        <v>537659</v>
      </c>
      <c r="L26" s="11">
        <v>-200705</v>
      </c>
      <c r="M26" s="20">
        <v>209523</v>
      </c>
      <c r="N26" s="19">
        <v>552017</v>
      </c>
      <c r="O26" s="10">
        <v>379609</v>
      </c>
      <c r="P26" s="11">
        <v>-185790</v>
      </c>
      <c r="Q26" s="11">
        <v>541372</v>
      </c>
      <c r="R26" s="20">
        <v>-516306</v>
      </c>
      <c r="S26" s="19">
        <v>218885</v>
      </c>
      <c r="T26" s="11">
        <v>1692385</v>
      </c>
      <c r="U26" s="11">
        <v>-554600</v>
      </c>
      <c r="V26" s="11">
        <v>-568727</v>
      </c>
      <c r="W26" s="20">
        <v>-485738.41000000015</v>
      </c>
      <c r="X26" s="19">
        <v>83319.589999999851</v>
      </c>
      <c r="Y26" s="11">
        <v>2578758</v>
      </c>
      <c r="Z26" s="11">
        <v>-1598921.6800000002</v>
      </c>
      <c r="AA26" s="11">
        <v>798811.09613000089</v>
      </c>
      <c r="AB26" s="102">
        <f t="shared" si="1"/>
        <v>-1733557.4161300007</v>
      </c>
      <c r="AC26" s="19">
        <v>45090</v>
      </c>
      <c r="AD26" s="79">
        <v>3585368</v>
      </c>
      <c r="AE26" s="79">
        <v>3089866</v>
      </c>
      <c r="AF26" s="79">
        <v>1842293</v>
      </c>
      <c r="AG26" s="102">
        <v>-173352</v>
      </c>
      <c r="AH26" s="19">
        <v>8344175</v>
      </c>
      <c r="AI26" s="79">
        <v>1040107</v>
      </c>
      <c r="AJ26" s="79">
        <v>2610551</v>
      </c>
      <c r="AK26" s="79">
        <v>427787</v>
      </c>
      <c r="AL26" s="79">
        <v>19763877</v>
      </c>
      <c r="AM26" s="19">
        <v>23842322</v>
      </c>
      <c r="AN26" s="79">
        <v>2578927</v>
      </c>
      <c r="AO26" s="79">
        <v>762502</v>
      </c>
      <c r="AP26" s="79">
        <v>-820922</v>
      </c>
      <c r="AQ26" s="79">
        <v>2973941</v>
      </c>
      <c r="AR26" s="19">
        <v>5494448</v>
      </c>
      <c r="AS26" s="76"/>
    </row>
    <row r="27" spans="1:45">
      <c r="A27" s="9" t="s">
        <v>14</v>
      </c>
      <c r="B27" s="9" t="s">
        <v>71</v>
      </c>
      <c r="C27" s="19">
        <v>29686</v>
      </c>
      <c r="D27" s="19">
        <v>65</v>
      </c>
      <c r="E27" s="10">
        <v>122700</v>
      </c>
      <c r="F27" s="11">
        <v>274059</v>
      </c>
      <c r="G27" s="11">
        <v>-16498</v>
      </c>
      <c r="H27" s="20">
        <v>256638</v>
      </c>
      <c r="I27" s="19">
        <v>636899</v>
      </c>
      <c r="J27" s="10">
        <v>41988</v>
      </c>
      <c r="K27" s="11">
        <v>-22178</v>
      </c>
      <c r="L27" s="11">
        <v>-18919</v>
      </c>
      <c r="M27" s="20">
        <v>16</v>
      </c>
      <c r="N27" s="19">
        <v>907</v>
      </c>
      <c r="O27" s="10">
        <v>1112</v>
      </c>
      <c r="P27" s="11">
        <v>13</v>
      </c>
      <c r="Q27" s="11">
        <v>556</v>
      </c>
      <c r="R27" s="20">
        <v>168771</v>
      </c>
      <c r="S27" s="19">
        <v>170452</v>
      </c>
      <c r="T27" s="11">
        <v>55338</v>
      </c>
      <c r="U27" s="11">
        <v>54003</v>
      </c>
      <c r="V27" s="11">
        <v>57763</v>
      </c>
      <c r="W27" s="20">
        <v>745256.58000000042</v>
      </c>
      <c r="X27" s="19">
        <v>912360.58000000042</v>
      </c>
      <c r="Y27" s="11">
        <v>66029</v>
      </c>
      <c r="Z27" s="11">
        <v>62692</v>
      </c>
      <c r="AA27" s="11">
        <v>79629.409036185156</v>
      </c>
      <c r="AB27" s="11">
        <f t="shared" si="1"/>
        <v>4075563.5909638149</v>
      </c>
      <c r="AC27" s="19">
        <v>4283914</v>
      </c>
      <c r="AD27" s="79">
        <v>1509386</v>
      </c>
      <c r="AE27" s="79">
        <v>1565023</v>
      </c>
      <c r="AF27" s="79">
        <v>1907067</v>
      </c>
      <c r="AG27" s="11">
        <v>9869939</v>
      </c>
      <c r="AH27" s="19">
        <v>14851415</v>
      </c>
      <c r="AI27" s="79">
        <v>1710733</v>
      </c>
      <c r="AJ27" s="79">
        <v>1309444</v>
      </c>
      <c r="AK27" s="79">
        <v>1560119</v>
      </c>
      <c r="AL27" s="79">
        <v>-46700</v>
      </c>
      <c r="AM27" s="19">
        <v>4533596</v>
      </c>
      <c r="AN27" s="79">
        <v>725782</v>
      </c>
      <c r="AO27" s="79">
        <v>820055</v>
      </c>
      <c r="AP27" s="79">
        <v>1024205</v>
      </c>
      <c r="AQ27" s="79">
        <v>4995118</v>
      </c>
      <c r="AR27" s="19">
        <v>7565160</v>
      </c>
      <c r="AS27" s="76"/>
    </row>
    <row r="28" spans="1:45">
      <c r="A28" s="9" t="s">
        <v>149</v>
      </c>
      <c r="B28" s="9" t="s">
        <v>150</v>
      </c>
      <c r="C28" s="19">
        <v>0</v>
      </c>
      <c r="D28" s="19">
        <v>0</v>
      </c>
      <c r="E28" s="10">
        <v>0</v>
      </c>
      <c r="F28" s="11">
        <v>0</v>
      </c>
      <c r="G28" s="11">
        <v>0</v>
      </c>
      <c r="H28" s="20">
        <v>0</v>
      </c>
      <c r="I28" s="19">
        <v>0</v>
      </c>
      <c r="J28" s="10">
        <v>0</v>
      </c>
      <c r="K28" s="11">
        <v>0</v>
      </c>
      <c r="L28" s="11">
        <v>0</v>
      </c>
      <c r="M28" s="20">
        <v>-16475</v>
      </c>
      <c r="N28" s="19">
        <v>-16475</v>
      </c>
      <c r="O28" s="10">
        <v>0</v>
      </c>
      <c r="P28" s="11">
        <v>0</v>
      </c>
      <c r="Q28" s="11">
        <v>0</v>
      </c>
      <c r="R28" s="20">
        <v>0</v>
      </c>
      <c r="S28" s="19">
        <v>0</v>
      </c>
      <c r="T28" s="11">
        <v>0</v>
      </c>
      <c r="U28" s="11">
        <v>0</v>
      </c>
      <c r="V28" s="11">
        <v>0</v>
      </c>
      <c r="W28" s="20">
        <v>0</v>
      </c>
      <c r="X28" s="19">
        <v>0</v>
      </c>
      <c r="Y28" s="11">
        <v>0</v>
      </c>
      <c r="Z28" s="11">
        <v>0</v>
      </c>
      <c r="AA28" s="11">
        <v>0</v>
      </c>
      <c r="AB28" s="11">
        <f t="shared" si="1"/>
        <v>0</v>
      </c>
      <c r="AC28" s="19">
        <v>0</v>
      </c>
      <c r="AD28" s="79">
        <v>0</v>
      </c>
      <c r="AE28" s="79">
        <v>0</v>
      </c>
      <c r="AF28" s="79">
        <v>0</v>
      </c>
      <c r="AG28" s="11">
        <v>0</v>
      </c>
      <c r="AH28" s="19">
        <v>0</v>
      </c>
      <c r="AI28" s="79">
        <v>0</v>
      </c>
      <c r="AJ28" s="79">
        <v>0</v>
      </c>
      <c r="AK28" s="79">
        <v>0</v>
      </c>
      <c r="AL28" s="79">
        <v>0</v>
      </c>
      <c r="AM28" s="19">
        <v>0</v>
      </c>
      <c r="AN28" s="79">
        <v>0</v>
      </c>
      <c r="AO28" s="79">
        <v>0</v>
      </c>
      <c r="AP28" s="79">
        <v>0</v>
      </c>
      <c r="AQ28" s="79">
        <v>0</v>
      </c>
      <c r="AR28" s="19"/>
    </row>
    <row r="29" spans="1:45">
      <c r="A29" s="9" t="s">
        <v>221</v>
      </c>
      <c r="B29" s="9" t="s">
        <v>222</v>
      </c>
      <c r="C29" s="19">
        <v>0</v>
      </c>
      <c r="D29" s="19">
        <v>0</v>
      </c>
      <c r="E29" s="10">
        <v>0</v>
      </c>
      <c r="F29" s="11">
        <v>0</v>
      </c>
      <c r="G29" s="11">
        <v>0</v>
      </c>
      <c r="H29" s="20">
        <v>0</v>
      </c>
      <c r="I29" s="19">
        <v>0</v>
      </c>
      <c r="J29" s="10">
        <v>0</v>
      </c>
      <c r="K29" s="11">
        <v>0</v>
      </c>
      <c r="L29" s="11">
        <v>0</v>
      </c>
      <c r="M29" s="20">
        <v>0</v>
      </c>
      <c r="N29" s="19">
        <v>0</v>
      </c>
      <c r="O29" s="10">
        <v>0</v>
      </c>
      <c r="P29" s="11">
        <v>0</v>
      </c>
      <c r="Q29" s="11">
        <v>0</v>
      </c>
      <c r="R29" s="20">
        <v>0</v>
      </c>
      <c r="S29" s="19">
        <v>0</v>
      </c>
      <c r="T29" s="11">
        <v>0</v>
      </c>
      <c r="U29" s="11">
        <v>0</v>
      </c>
      <c r="V29" s="11">
        <v>0</v>
      </c>
      <c r="W29" s="20">
        <v>0</v>
      </c>
      <c r="X29" s="19">
        <v>0</v>
      </c>
      <c r="Y29" s="11">
        <v>0</v>
      </c>
      <c r="Z29" s="11">
        <v>0</v>
      </c>
      <c r="AA29" s="11">
        <v>0</v>
      </c>
      <c r="AB29" s="11">
        <f t="shared" ref="AB29" si="2">AC29-SUM(Y29:AA29)</f>
        <v>0</v>
      </c>
      <c r="AC29" s="19">
        <v>0</v>
      </c>
      <c r="AD29" s="79">
        <v>-492499</v>
      </c>
      <c r="AE29" s="79">
        <v>-680409</v>
      </c>
      <c r="AF29" s="79">
        <v>-711166</v>
      </c>
      <c r="AG29" s="11">
        <v>-861533</v>
      </c>
      <c r="AH29" s="19">
        <v>-2745607</v>
      </c>
      <c r="AI29" s="79">
        <v>-936980</v>
      </c>
      <c r="AJ29" s="79">
        <v>-891434</v>
      </c>
      <c r="AK29" s="79">
        <v>-694834</v>
      </c>
      <c r="AL29" s="79">
        <v>-3255755</v>
      </c>
      <c r="AM29" s="19">
        <v>-5779003</v>
      </c>
      <c r="AN29" s="79">
        <v>-241807</v>
      </c>
      <c r="AO29" s="79">
        <v>46197</v>
      </c>
      <c r="AP29" s="79">
        <v>126275</v>
      </c>
      <c r="AQ29" s="79">
        <v>137623</v>
      </c>
      <c r="AR29" s="19">
        <v>68288</v>
      </c>
    </row>
    <row r="30" spans="1:45">
      <c r="A30" s="6" t="s">
        <v>143</v>
      </c>
      <c r="B30" s="6" t="s">
        <v>72</v>
      </c>
      <c r="C30" s="16">
        <v>2656591</v>
      </c>
      <c r="D30" s="16">
        <v>4117342</v>
      </c>
      <c r="E30" s="7">
        <v>1942013</v>
      </c>
      <c r="F30" s="8">
        <v>1642646</v>
      </c>
      <c r="G30" s="8">
        <v>2692225</v>
      </c>
      <c r="H30" s="17">
        <v>3956293</v>
      </c>
      <c r="I30" s="16">
        <v>10233177</v>
      </c>
      <c r="J30" s="7">
        <v>6228989</v>
      </c>
      <c r="K30" s="8">
        <v>9302427</v>
      </c>
      <c r="L30" s="8">
        <v>12633103</v>
      </c>
      <c r="M30" s="17">
        <v>16684655</v>
      </c>
      <c r="N30" s="16">
        <f>N25+N26-N27+N28</f>
        <v>44849174</v>
      </c>
      <c r="O30" s="7">
        <v>12674129</v>
      </c>
      <c r="P30" s="8">
        <v>15944337</v>
      </c>
      <c r="Q30" s="8">
        <v>22316356</v>
      </c>
      <c r="R30" s="17">
        <v>33690989</v>
      </c>
      <c r="S30" s="16">
        <v>84625811</v>
      </c>
      <c r="T30" s="8">
        <v>39192112</v>
      </c>
      <c r="U30" s="8">
        <v>28813828</v>
      </c>
      <c r="V30" s="8">
        <v>65848636</v>
      </c>
      <c r="W30" s="17">
        <v>37090725.440000176</v>
      </c>
      <c r="X30" s="16">
        <v>170945301.44000018</v>
      </c>
      <c r="Y30" s="8">
        <v>58432050</v>
      </c>
      <c r="Z30" s="8">
        <v>37034430.08106412</v>
      </c>
      <c r="AA30" s="8">
        <v>31911662</v>
      </c>
      <c r="AB30" s="8">
        <v>34603627</v>
      </c>
      <c r="AC30" s="16">
        <v>161981769</v>
      </c>
      <c r="AD30" s="80">
        <v>30753229</v>
      </c>
      <c r="AE30" s="80">
        <v>18122246</v>
      </c>
      <c r="AF30" s="80">
        <v>20677319</v>
      </c>
      <c r="AG30" s="80">
        <v>-6848129</v>
      </c>
      <c r="AH30" s="16">
        <v>62704665</v>
      </c>
      <c r="AI30" s="80">
        <v>-16021545</v>
      </c>
      <c r="AJ30" s="80">
        <v>10048664</v>
      </c>
      <c r="AK30" s="80">
        <v>23204920</v>
      </c>
      <c r="AL30" s="80">
        <v>-184468</v>
      </c>
      <c r="AM30" s="16">
        <v>17047571</v>
      </c>
      <c r="AN30" s="80">
        <v>20719834</v>
      </c>
      <c r="AO30" s="80">
        <v>23266955</v>
      </c>
      <c r="AP30" s="80">
        <v>13888093</v>
      </c>
      <c r="AQ30" s="80">
        <v>16227067</v>
      </c>
      <c r="AR30" s="16">
        <v>74101949</v>
      </c>
    </row>
    <row r="31" spans="1:45">
      <c r="A31" s="9" t="s">
        <v>15</v>
      </c>
      <c r="B31" s="9" t="s">
        <v>73</v>
      </c>
      <c r="C31" s="19">
        <v>533960</v>
      </c>
      <c r="D31" s="19">
        <v>815069</v>
      </c>
      <c r="E31" s="10">
        <v>372300</v>
      </c>
      <c r="F31" s="11">
        <v>236972</v>
      </c>
      <c r="G31" s="11">
        <v>490463</v>
      </c>
      <c r="H31" s="20">
        <v>721397</v>
      </c>
      <c r="I31" s="19">
        <v>1821132</v>
      </c>
      <c r="J31" s="10">
        <v>1230288</v>
      </c>
      <c r="K31" s="11">
        <v>1774460</v>
      </c>
      <c r="L31" s="11">
        <v>2399386</v>
      </c>
      <c r="M31" s="20">
        <v>2975699</v>
      </c>
      <c r="N31" s="19">
        <v>8379833</v>
      </c>
      <c r="O31" s="10">
        <v>2318136</v>
      </c>
      <c r="P31" s="11">
        <v>2890739</v>
      </c>
      <c r="Q31" s="11">
        <v>4166959</v>
      </c>
      <c r="R31" s="20">
        <v>-1135824</v>
      </c>
      <c r="S31" s="19">
        <v>8240010</v>
      </c>
      <c r="T31" s="11">
        <v>3851125</v>
      </c>
      <c r="U31" s="11">
        <v>3191396</v>
      </c>
      <c r="V31" s="11">
        <v>7077654</v>
      </c>
      <c r="W31" s="20">
        <v>5226162.5500000007</v>
      </c>
      <c r="X31" s="19">
        <v>19346337.550000001</v>
      </c>
      <c r="Y31" s="11">
        <v>5750513</v>
      </c>
      <c r="Z31" s="11">
        <v>3638031.0199999996</v>
      </c>
      <c r="AA31" s="11">
        <v>6495390.3710811958</v>
      </c>
      <c r="AB31" s="11">
        <f t="shared" si="1"/>
        <v>4833252.6089188047</v>
      </c>
      <c r="AC31" s="19">
        <v>20717187</v>
      </c>
      <c r="AD31" s="79">
        <v>5390036</v>
      </c>
      <c r="AE31" s="79">
        <v>3339102</v>
      </c>
      <c r="AF31" s="79">
        <v>1797237</v>
      </c>
      <c r="AG31" s="11">
        <v>577164</v>
      </c>
      <c r="AH31" s="19">
        <v>11103539</v>
      </c>
      <c r="AI31" s="79">
        <v>3176771</v>
      </c>
      <c r="AJ31" s="79">
        <v>-3868525</v>
      </c>
      <c r="AK31" s="79">
        <v>1055013</v>
      </c>
      <c r="AL31" s="79">
        <v>1477171</v>
      </c>
      <c r="AM31" s="19">
        <v>1840430</v>
      </c>
      <c r="AN31" s="79">
        <v>2779874</v>
      </c>
      <c r="AO31" s="79">
        <v>1243728</v>
      </c>
      <c r="AP31" s="79">
        <v>1383007</v>
      </c>
      <c r="AQ31" s="79">
        <v>1618312</v>
      </c>
      <c r="AR31" s="19">
        <v>7024921</v>
      </c>
    </row>
    <row r="32" spans="1:45">
      <c r="A32" s="6" t="s">
        <v>144</v>
      </c>
      <c r="B32" s="6" t="s">
        <v>74</v>
      </c>
      <c r="C32" s="16">
        <v>2122631</v>
      </c>
      <c r="D32" s="16">
        <v>3302273</v>
      </c>
      <c r="E32" s="7">
        <v>1569713</v>
      </c>
      <c r="F32" s="8">
        <v>1405674</v>
      </c>
      <c r="G32" s="8">
        <v>2201762</v>
      </c>
      <c r="H32" s="17">
        <v>3234896</v>
      </c>
      <c r="I32" s="16">
        <v>8412045</v>
      </c>
      <c r="J32" s="7">
        <v>4998701</v>
      </c>
      <c r="K32" s="8">
        <v>7527967</v>
      </c>
      <c r="L32" s="8">
        <v>10233717</v>
      </c>
      <c r="M32" s="17">
        <v>13708956</v>
      </c>
      <c r="N32" s="16">
        <f>N30-N31</f>
        <v>36469341</v>
      </c>
      <c r="O32" s="7">
        <v>10355993</v>
      </c>
      <c r="P32" s="8">
        <v>13053598</v>
      </c>
      <c r="Q32" s="8">
        <v>18149397</v>
      </c>
      <c r="R32" s="17">
        <v>34826813</v>
      </c>
      <c r="S32" s="16">
        <v>76385801</v>
      </c>
      <c r="T32" s="8">
        <v>35340987</v>
      </c>
      <c r="U32" s="8">
        <v>25622432</v>
      </c>
      <c r="V32" s="8">
        <v>58770982</v>
      </c>
      <c r="W32" s="17">
        <v>31864562.890000165</v>
      </c>
      <c r="X32" s="16">
        <v>151598963.89000016</v>
      </c>
      <c r="Y32" s="8">
        <v>52681537</v>
      </c>
      <c r="Z32" s="8">
        <v>33396399.06106412</v>
      </c>
      <c r="AA32" s="8">
        <v>25416271.628918804</v>
      </c>
      <c r="AB32" s="8">
        <v>29770374.391081195</v>
      </c>
      <c r="AC32" s="16">
        <v>141264582</v>
      </c>
      <c r="AD32" s="80">
        <v>25363192</v>
      </c>
      <c r="AE32" s="80">
        <v>14783145</v>
      </c>
      <c r="AF32" s="80">
        <v>18880082</v>
      </c>
      <c r="AG32" s="80">
        <v>-7425293</v>
      </c>
      <c r="AH32" s="16">
        <v>51601126</v>
      </c>
      <c r="AI32" s="80">
        <v>-12844774</v>
      </c>
      <c r="AJ32" s="80">
        <v>7563647</v>
      </c>
      <c r="AK32" s="80">
        <v>22149907</v>
      </c>
      <c r="AL32" s="80">
        <v>-1661639</v>
      </c>
      <c r="AM32" s="16">
        <v>15207141</v>
      </c>
      <c r="AN32" s="80">
        <v>17939960</v>
      </c>
      <c r="AO32" s="80">
        <v>22023227</v>
      </c>
      <c r="AP32" s="80">
        <v>12505086</v>
      </c>
      <c r="AQ32" s="80">
        <v>14608755</v>
      </c>
      <c r="AR32" s="16">
        <v>67077028</v>
      </c>
    </row>
    <row r="33" spans="1:44">
      <c r="A33" s="6" t="s">
        <v>145</v>
      </c>
      <c r="B33" s="6" t="s">
        <v>75</v>
      </c>
      <c r="C33" s="16">
        <v>2122631</v>
      </c>
      <c r="D33" s="16">
        <v>3302273</v>
      </c>
      <c r="E33" s="7">
        <v>1569713</v>
      </c>
      <c r="F33" s="8">
        <v>1405674</v>
      </c>
      <c r="G33" s="8">
        <v>2201762</v>
      </c>
      <c r="H33" s="17">
        <v>3234896</v>
      </c>
      <c r="I33" s="16">
        <v>8412045</v>
      </c>
      <c r="J33" s="7">
        <v>4998701</v>
      </c>
      <c r="K33" s="8">
        <v>7527967</v>
      </c>
      <c r="L33" s="8">
        <v>10233717</v>
      </c>
      <c r="M33" s="17">
        <v>13708956</v>
      </c>
      <c r="N33" s="16">
        <f>N32</f>
        <v>36469341</v>
      </c>
      <c r="O33" s="7">
        <v>10355993</v>
      </c>
      <c r="P33" s="8">
        <v>13053598</v>
      </c>
      <c r="Q33" s="8">
        <v>18149397</v>
      </c>
      <c r="R33" s="75">
        <v>34826813</v>
      </c>
      <c r="S33" s="16">
        <v>76385801</v>
      </c>
      <c r="T33" s="8">
        <v>35340987</v>
      </c>
      <c r="U33" s="8">
        <v>25622432</v>
      </c>
      <c r="V33" s="8">
        <v>58770982</v>
      </c>
      <c r="W33" s="17">
        <v>31864562.890000165</v>
      </c>
      <c r="X33" s="16">
        <v>151598963.89000016</v>
      </c>
      <c r="Y33" s="8">
        <v>52681537</v>
      </c>
      <c r="Z33" s="8">
        <v>33396399.06106412</v>
      </c>
      <c r="AA33" s="8">
        <v>25416271.628918804</v>
      </c>
      <c r="AB33" s="8">
        <v>29770374.391081195</v>
      </c>
      <c r="AC33" s="16">
        <v>141264582</v>
      </c>
      <c r="AD33" s="80">
        <v>25585263</v>
      </c>
      <c r="AE33" s="80">
        <v>14949803</v>
      </c>
      <c r="AF33" s="80">
        <v>19062595</v>
      </c>
      <c r="AG33" s="80">
        <v>-7262283</v>
      </c>
      <c r="AH33" s="16">
        <v>51601126</v>
      </c>
      <c r="AI33" s="80">
        <v>-12844774</v>
      </c>
      <c r="AJ33" s="80">
        <v>7563647</v>
      </c>
      <c r="AK33" s="80">
        <v>22149907</v>
      </c>
      <c r="AL33" s="80">
        <v>-1661639</v>
      </c>
      <c r="AM33" s="16">
        <v>15207141</v>
      </c>
      <c r="AN33" s="80">
        <v>17939960</v>
      </c>
      <c r="AO33" s="80">
        <v>22023227</v>
      </c>
      <c r="AP33" s="80">
        <v>12505086</v>
      </c>
      <c r="AQ33" s="80">
        <v>14608755</v>
      </c>
      <c r="AR33" s="16">
        <v>67077028</v>
      </c>
    </row>
    <row r="34" spans="1:44" s="5" customFormat="1">
      <c r="A34" s="29" t="s">
        <v>4</v>
      </c>
      <c r="B34" s="29" t="s">
        <v>4</v>
      </c>
      <c r="C34" s="35">
        <v>3225245</v>
      </c>
      <c r="D34" s="35">
        <v>4514576</v>
      </c>
      <c r="E34" s="36">
        <v>2213679</v>
      </c>
      <c r="F34" s="32">
        <v>2054108</v>
      </c>
      <c r="G34" s="32">
        <v>2822540</v>
      </c>
      <c r="H34" s="37">
        <v>4350292</v>
      </c>
      <c r="I34" s="35">
        <v>11440619</v>
      </c>
      <c r="J34" s="36">
        <v>6443937</v>
      </c>
      <c r="K34" s="32">
        <v>8856831</v>
      </c>
      <c r="L34" s="32">
        <v>13023056</v>
      </c>
      <c r="M34" s="37">
        <v>16687864.803782471</v>
      </c>
      <c r="N34" s="35">
        <v>45011688.803782471</v>
      </c>
      <c r="O34" s="36">
        <v>12482111</v>
      </c>
      <c r="P34" s="32">
        <v>16399675</v>
      </c>
      <c r="Q34" s="32">
        <v>22095300</v>
      </c>
      <c r="R34" s="37">
        <v>34750534</v>
      </c>
      <c r="S34" s="35">
        <v>85727620</v>
      </c>
      <c r="T34" s="32">
        <v>38248741</v>
      </c>
      <c r="U34" s="32">
        <v>30159485</v>
      </c>
      <c r="V34" s="32">
        <v>67256792</v>
      </c>
      <c r="W34" s="37">
        <v>39195090.0400002</v>
      </c>
      <c r="X34" s="35">
        <v>174860108.0400002</v>
      </c>
      <c r="Y34" s="32">
        <v>56860731</v>
      </c>
      <c r="Z34" s="32">
        <v>43435196</v>
      </c>
      <c r="AA34" s="32">
        <v>34497126</v>
      </c>
      <c r="AB34" s="32">
        <v>42772556</v>
      </c>
      <c r="AC34" s="35">
        <v>177565609</v>
      </c>
      <c r="AD34" s="83">
        <v>31911800</v>
      </c>
      <c r="AE34" s="83">
        <v>29470185</v>
      </c>
      <c r="AF34" s="83">
        <v>25538153</v>
      </c>
      <c r="AG34" s="83">
        <v>24354611</v>
      </c>
      <c r="AH34" s="35">
        <v>111274749</v>
      </c>
      <c r="AI34" s="83">
        <v>17136690</v>
      </c>
      <c r="AJ34" s="83">
        <v>19794802</v>
      </c>
      <c r="AK34" s="83">
        <v>30001578</v>
      </c>
      <c r="AL34" s="83">
        <v>34597855.230399996</v>
      </c>
      <c r="AM34" s="35">
        <v>101530925.2304</v>
      </c>
      <c r="AN34" s="83">
        <v>23614056</v>
      </c>
      <c r="AO34" s="83">
        <v>27707066</v>
      </c>
      <c r="AP34" s="83">
        <v>19560220</v>
      </c>
      <c r="AQ34" s="83">
        <v>23314907</v>
      </c>
      <c r="AR34" s="35">
        <v>94196249</v>
      </c>
    </row>
    <row r="35" spans="1:44" s="5" customFormat="1">
      <c r="A35" s="29" t="s">
        <v>209</v>
      </c>
      <c r="B35" s="29" t="s">
        <v>201</v>
      </c>
      <c r="C35" s="35" t="s">
        <v>202</v>
      </c>
      <c r="D35" s="35" t="s">
        <v>202</v>
      </c>
      <c r="E35" s="36" t="s">
        <v>202</v>
      </c>
      <c r="F35" s="32" t="s">
        <v>202</v>
      </c>
      <c r="G35" s="32" t="s">
        <v>202</v>
      </c>
      <c r="H35" s="37" t="s">
        <v>202</v>
      </c>
      <c r="I35" s="35" t="s">
        <v>202</v>
      </c>
      <c r="J35" s="36" t="s">
        <v>202</v>
      </c>
      <c r="K35" s="32" t="s">
        <v>202</v>
      </c>
      <c r="L35" s="32" t="s">
        <v>202</v>
      </c>
      <c r="M35" s="37" t="s">
        <v>202</v>
      </c>
      <c r="N35" s="35" t="s">
        <v>202</v>
      </c>
      <c r="O35" s="36" t="s">
        <v>202</v>
      </c>
      <c r="P35" s="32" t="s">
        <v>202</v>
      </c>
      <c r="Q35" s="32" t="s">
        <v>202</v>
      </c>
      <c r="R35" s="37" t="s">
        <v>202</v>
      </c>
      <c r="S35" s="35" t="s">
        <v>202</v>
      </c>
      <c r="T35" s="32">
        <v>39154210</v>
      </c>
      <c r="U35" s="32">
        <v>37551126</v>
      </c>
      <c r="V35" s="32">
        <v>74511918</v>
      </c>
      <c r="W35" s="37">
        <v>78425960</v>
      </c>
      <c r="X35" s="35">
        <v>229643214</v>
      </c>
      <c r="Y35" s="32">
        <v>64410836</v>
      </c>
      <c r="Z35" s="32">
        <v>47558008</v>
      </c>
      <c r="AA35" s="32">
        <v>54850650</v>
      </c>
      <c r="AB35" s="32">
        <v>67359837</v>
      </c>
      <c r="AC35" s="35">
        <f>SUM(Y35:AB35)</f>
        <v>234179331</v>
      </c>
      <c r="AD35" s="83">
        <v>41908342</v>
      </c>
      <c r="AE35" s="83">
        <v>28280762</v>
      </c>
      <c r="AF35" s="83">
        <v>34797148</v>
      </c>
      <c r="AG35" s="83">
        <v>35128585</v>
      </c>
      <c r="AH35" s="35">
        <v>140114837</v>
      </c>
      <c r="AI35" s="83">
        <v>27633599</v>
      </c>
      <c r="AJ35" s="83">
        <v>21939576</v>
      </c>
      <c r="AK35" s="83">
        <v>33662044</v>
      </c>
      <c r="AL35" s="83">
        <v>35348709.230399996</v>
      </c>
      <c r="AM35" s="35">
        <v>118583928.2304</v>
      </c>
      <c r="AN35" s="83">
        <v>27489559</v>
      </c>
      <c r="AO35" s="83">
        <v>27343313</v>
      </c>
      <c r="AP35" s="83">
        <v>26515574</v>
      </c>
      <c r="AQ35" s="83">
        <v>28385903</v>
      </c>
      <c r="AR35" s="35">
        <v>109734349</v>
      </c>
    </row>
    <row r="36" spans="1:44">
      <c r="F36" s="8"/>
      <c r="G36" s="8"/>
      <c r="H36" s="8"/>
      <c r="K36" s="8"/>
      <c r="L36" s="8"/>
      <c r="M36" s="8"/>
      <c r="N36" s="8"/>
      <c r="X36" s="97"/>
      <c r="AC36" s="97"/>
      <c r="AD36" s="97"/>
      <c r="AE36" s="76"/>
      <c r="AJ36" s="76"/>
      <c r="AK36" s="76"/>
      <c r="AL36" s="76"/>
    </row>
    <row r="37" spans="1:44">
      <c r="A37" s="21"/>
      <c r="C37" s="64" t="s">
        <v>164</v>
      </c>
      <c r="D37" s="22"/>
      <c r="E37" s="8"/>
      <c r="F37" s="8"/>
      <c r="G37" s="8"/>
      <c r="H37" s="8"/>
      <c r="I37" s="22"/>
      <c r="J37" s="8"/>
      <c r="K37" s="8"/>
      <c r="L37" s="8"/>
      <c r="M37" s="8"/>
      <c r="N37" s="93"/>
      <c r="S37" s="93"/>
      <c r="U37" s="93"/>
      <c r="X37" s="98"/>
      <c r="AB37" s="64" t="s">
        <v>232</v>
      </c>
      <c r="AC37" s="98"/>
      <c r="AD37" s="98"/>
      <c r="AE37" s="93"/>
      <c r="AG37" s="64"/>
      <c r="AJ37" s="93"/>
      <c r="AK37" s="93"/>
      <c r="AL37" s="93"/>
    </row>
    <row r="38" spans="1:44">
      <c r="A38" s="6"/>
      <c r="C38" s="38" t="s">
        <v>165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94"/>
      <c r="S38" s="94"/>
      <c r="U38" s="94"/>
      <c r="X38" s="99"/>
      <c r="AB38" s="38" t="s">
        <v>234</v>
      </c>
      <c r="AC38" s="99"/>
      <c r="AD38" s="99"/>
      <c r="AE38" s="94"/>
      <c r="AG38" s="38"/>
      <c r="AJ38" s="94"/>
      <c r="AK38" s="94"/>
      <c r="AL38" s="94"/>
    </row>
    <row r="39" spans="1:44">
      <c r="A39" s="9"/>
      <c r="C39" s="38" t="s">
        <v>163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93"/>
      <c r="S39" s="93"/>
      <c r="U39" s="93"/>
      <c r="X39" s="98"/>
      <c r="AB39" s="38" t="s">
        <v>233</v>
      </c>
      <c r="AC39" s="98"/>
      <c r="AD39" s="98"/>
      <c r="AE39" s="93"/>
      <c r="AG39" s="38"/>
      <c r="AJ39" s="93"/>
      <c r="AK39" s="93"/>
      <c r="AL39" s="93"/>
    </row>
    <row r="40" spans="1:44">
      <c r="A40" s="6"/>
      <c r="B40" s="6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3"/>
      <c r="S40" s="93"/>
      <c r="U40" s="93"/>
      <c r="X40" s="98"/>
      <c r="AA40" s="76"/>
      <c r="AB40" s="76"/>
      <c r="AC40" s="76"/>
      <c r="AD40" s="98"/>
      <c r="AE40" s="93"/>
      <c r="AG40" s="76"/>
      <c r="AJ40" s="93"/>
      <c r="AK40" s="93"/>
      <c r="AL40" s="93"/>
    </row>
    <row r="41" spans="1:44">
      <c r="A41" s="9"/>
      <c r="B41" s="9"/>
      <c r="C41" s="64" t="s">
        <v>254</v>
      </c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Y41" s="76"/>
      <c r="Z41" s="76"/>
      <c r="AA41" s="76"/>
      <c r="AB41" s="76"/>
      <c r="AC41" s="76"/>
      <c r="AG41" s="76"/>
    </row>
    <row r="42" spans="1:44">
      <c r="A42" s="9"/>
      <c r="B42" s="9"/>
      <c r="C42" s="38" t="s">
        <v>249</v>
      </c>
      <c r="D42" s="11"/>
      <c r="E42" s="8"/>
      <c r="F42" s="8"/>
      <c r="G42" s="8"/>
      <c r="H42" s="8"/>
      <c r="I42" s="11"/>
      <c r="J42" s="8"/>
      <c r="K42" s="8"/>
      <c r="L42" s="8"/>
      <c r="M42" s="8"/>
      <c r="N42" s="8"/>
      <c r="AA42" s="76"/>
      <c r="AB42" s="76"/>
      <c r="AC42" s="76"/>
      <c r="AG42" s="76"/>
    </row>
    <row r="43" spans="1:44">
      <c r="A43" s="9"/>
      <c r="B43" s="9"/>
      <c r="C43" s="38" t="s">
        <v>250</v>
      </c>
      <c r="D43" s="11"/>
      <c r="E43" s="8"/>
      <c r="F43" s="8"/>
      <c r="G43" s="8"/>
      <c r="H43" s="8"/>
      <c r="I43" s="11"/>
      <c r="J43" s="8"/>
      <c r="K43" s="8"/>
      <c r="L43" s="8"/>
      <c r="M43" s="8"/>
      <c r="N43" s="8"/>
      <c r="AA43" s="76"/>
      <c r="AB43" s="76"/>
      <c r="AC43" s="76"/>
      <c r="AG43" s="76"/>
    </row>
    <row r="44" spans="1:44">
      <c r="A44" s="9"/>
      <c r="B44" s="9"/>
      <c r="C44" s="11"/>
      <c r="D44" s="11"/>
      <c r="E44" s="8"/>
      <c r="F44" s="8"/>
      <c r="G44" s="8"/>
      <c r="H44" s="8"/>
      <c r="I44" s="11"/>
      <c r="J44" s="8"/>
      <c r="K44" s="8"/>
      <c r="L44" s="8"/>
      <c r="M44" s="8"/>
      <c r="N44" s="8"/>
      <c r="AA44" s="76"/>
      <c r="AB44" s="76"/>
      <c r="AC44" s="76"/>
      <c r="AG44" s="76"/>
    </row>
    <row r="45" spans="1:44">
      <c r="A45" s="6"/>
      <c r="B45" s="6"/>
      <c r="C45" s="64" t="s">
        <v>286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AA45" s="76"/>
      <c r="AB45" s="76"/>
      <c r="AC45" s="76"/>
      <c r="AG45" s="76"/>
    </row>
    <row r="46" spans="1:44">
      <c r="A46" s="9"/>
      <c r="B46" s="9"/>
      <c r="C46" s="38" t="s">
        <v>287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44">
      <c r="A47" s="9"/>
      <c r="B47" s="9"/>
      <c r="C47" s="38" t="s">
        <v>288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44">
      <c r="A48" s="6"/>
      <c r="B48" s="6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9"/>
      <c r="B49" s="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9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>
      <c r="A52" s="6"/>
      <c r="B52" s="6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>
      <c r="A53" s="6"/>
      <c r="B53" s="6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S62"/>
  <sheetViews>
    <sheetView showGridLines="0" tabSelected="1" zoomScaleNormal="100" workbookViewId="0">
      <pane xSplit="3" ySplit="3" topLeftCell="AD4" activePane="bottomRight" state="frozen"/>
      <selection pane="topRight" activeCell="D1" sqref="D1"/>
      <selection pane="bottomLeft" activeCell="A4" sqref="A4"/>
      <selection pane="bottomRight" activeCell="AS26" sqref="AS26"/>
    </sheetView>
  </sheetViews>
  <sheetFormatPr defaultColWidth="9.1796875" defaultRowHeight="14.5" outlineLevelCol="1"/>
  <cols>
    <col min="1" max="1" width="3" style="4" customWidth="1"/>
    <col min="2" max="2" width="35.81640625" style="23" customWidth="1"/>
    <col min="3" max="3" width="33.54296875" style="4" customWidth="1"/>
    <col min="4" max="5" width="10.7265625" style="4" customWidth="1"/>
    <col min="6" max="7" width="10.7265625" style="4" hidden="1" customWidth="1" outlineLevel="1"/>
    <col min="8" max="9" width="10.453125" style="4" hidden="1" customWidth="1" outlineLevel="1"/>
    <col min="10" max="10" width="10.453125" style="4" customWidth="1" collapsed="1"/>
    <col min="11" max="12" width="10.7265625" style="4" hidden="1" customWidth="1" outlineLevel="1"/>
    <col min="13" max="14" width="10.453125" style="4" hidden="1" customWidth="1" outlineLevel="1"/>
    <col min="15" max="15" width="10.453125" style="4" customWidth="1" collapsed="1"/>
    <col min="16" max="19" width="0" style="4" hidden="1" customWidth="1" outlineLevel="1"/>
    <col min="20" max="20" width="9.1796875" style="4" collapsed="1"/>
    <col min="21" max="24" width="9.1796875" style="4" hidden="1" customWidth="1" outlineLevel="1"/>
    <col min="25" max="25" width="9.1796875" style="100" collapsed="1"/>
    <col min="26" max="29" width="10.7265625" style="4" hidden="1" customWidth="1" outlineLevel="1"/>
    <col min="30" max="30" width="10.7265625" style="100" customWidth="1" collapsed="1"/>
    <col min="31" max="32" width="11.26953125" style="4" hidden="1" customWidth="1" outlineLevel="1"/>
    <col min="33" max="33" width="11.54296875" style="4" hidden="1" customWidth="1" outlineLevel="1"/>
    <col min="34" max="34" width="12.7265625" style="4" hidden="1" customWidth="1" outlineLevel="1"/>
    <col min="35" max="35" width="11.26953125" style="100" bestFit="1" customWidth="1" collapsed="1"/>
    <col min="36" max="36" width="9.1796875" style="4" customWidth="1" outlineLevel="1"/>
    <col min="37" max="39" width="10.7265625" style="4" customWidth="1" outlineLevel="1"/>
    <col min="40" max="40" width="10.7265625" style="100" customWidth="1"/>
    <col min="41" max="43" width="9.7265625" style="4" bestFit="1" customWidth="1" outlineLevel="1"/>
    <col min="44" max="44" width="10.7265625" style="4" bestFit="1" customWidth="1"/>
    <col min="45" max="45" width="11.54296875" style="76" bestFit="1" customWidth="1"/>
    <col min="46" max="16384" width="9.1796875" style="4"/>
  </cols>
  <sheetData>
    <row r="3" spans="2:45" ht="31.5">
      <c r="B3" s="105" t="s">
        <v>160</v>
      </c>
      <c r="C3" s="106" t="s">
        <v>161</v>
      </c>
      <c r="D3" s="107">
        <v>2015</v>
      </c>
      <c r="E3" s="107">
        <v>2016</v>
      </c>
      <c r="F3" s="108" t="s">
        <v>166</v>
      </c>
      <c r="G3" s="109" t="s">
        <v>167</v>
      </c>
      <c r="H3" s="109" t="s">
        <v>168</v>
      </c>
      <c r="I3" s="109" t="s">
        <v>169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148</v>
      </c>
      <c r="O3" s="107">
        <v>2018</v>
      </c>
      <c r="P3" s="108" t="s">
        <v>170</v>
      </c>
      <c r="Q3" s="109" t="s">
        <v>171</v>
      </c>
      <c r="R3" s="109" t="s">
        <v>172</v>
      </c>
      <c r="S3" s="109" t="s">
        <v>173</v>
      </c>
      <c r="T3" s="107">
        <v>2019</v>
      </c>
      <c r="U3" s="110" t="s">
        <v>179</v>
      </c>
      <c r="V3" s="108" t="s">
        <v>195</v>
      </c>
      <c r="W3" s="111" t="s">
        <v>196</v>
      </c>
      <c r="X3" s="110" t="s">
        <v>197</v>
      </c>
      <c r="Y3" s="107">
        <v>2020</v>
      </c>
      <c r="Z3" s="110" t="s">
        <v>210</v>
      </c>
      <c r="AA3" s="111" t="s">
        <v>214</v>
      </c>
      <c r="AB3" s="111" t="s">
        <v>215</v>
      </c>
      <c r="AC3" s="111" t="s">
        <v>216</v>
      </c>
      <c r="AD3" s="107">
        <v>2021</v>
      </c>
      <c r="AE3" s="129" t="s">
        <v>277</v>
      </c>
      <c r="AF3" s="129" t="s">
        <v>278</v>
      </c>
      <c r="AG3" s="129" t="s">
        <v>279</v>
      </c>
      <c r="AH3" s="129" t="s">
        <v>280</v>
      </c>
      <c r="AI3" s="130" t="s">
        <v>281</v>
      </c>
      <c r="AJ3" s="111" t="s">
        <v>257</v>
      </c>
      <c r="AK3" s="111" t="s">
        <v>268</v>
      </c>
      <c r="AL3" s="111" t="s">
        <v>269</v>
      </c>
      <c r="AM3" s="111" t="s">
        <v>270</v>
      </c>
      <c r="AN3" s="107">
        <v>2023</v>
      </c>
      <c r="AO3" s="111" t="s">
        <v>292</v>
      </c>
      <c r="AP3" s="111" t="s">
        <v>310</v>
      </c>
      <c r="AQ3" s="111" t="s">
        <v>311</v>
      </c>
      <c r="AR3" s="111" t="s">
        <v>313</v>
      </c>
      <c r="AS3" s="107">
        <v>2024</v>
      </c>
    </row>
    <row r="4" spans="2:45" s="70" customFormat="1">
      <c r="B4" s="66" t="s">
        <v>16</v>
      </c>
      <c r="C4" s="67" t="s">
        <v>111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  <c r="AL4" s="95"/>
      <c r="AM4" s="95"/>
      <c r="AN4" s="68"/>
      <c r="AO4" s="95"/>
      <c r="AP4" s="95"/>
      <c r="AQ4" s="95"/>
      <c r="AR4" s="95"/>
      <c r="AS4" s="68"/>
    </row>
    <row r="5" spans="2:45" s="5" customFormat="1">
      <c r="B5" s="26" t="s">
        <v>140</v>
      </c>
      <c r="C5" s="6" t="s">
        <v>72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-16021545</v>
      </c>
      <c r="AF5" s="80">
        <v>10048664</v>
      </c>
      <c r="AG5" s="80">
        <v>23204920</v>
      </c>
      <c r="AH5" s="80">
        <v>5229867</v>
      </c>
      <c r="AI5" s="16">
        <v>62704665</v>
      </c>
      <c r="AJ5" s="80">
        <v>-16021545</v>
      </c>
      <c r="AK5" s="80">
        <v>10048664</v>
      </c>
      <c r="AL5" s="80">
        <v>23204920</v>
      </c>
      <c r="AM5" s="80">
        <v>-184468</v>
      </c>
      <c r="AN5" s="16">
        <v>17047571</v>
      </c>
      <c r="AO5" s="80">
        <v>20719834</v>
      </c>
      <c r="AP5" s="80">
        <v>23266955</v>
      </c>
      <c r="AQ5" s="80">
        <v>13888093</v>
      </c>
      <c r="AR5" s="80">
        <v>16227067</v>
      </c>
      <c r="AS5" s="16">
        <v>74101949</v>
      </c>
    </row>
    <row r="6" spans="2:45" s="5" customFormat="1">
      <c r="B6" s="26" t="s">
        <v>17</v>
      </c>
      <c r="C6" s="6" t="s">
        <v>112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26960630</v>
      </c>
      <c r="AF6" s="80">
        <v>20136484</v>
      </c>
      <c r="AG6" s="80">
        <v>14329242</v>
      </c>
      <c r="AH6" s="80">
        <v>33494940</v>
      </c>
      <c r="AI6" s="16">
        <v>94921296</v>
      </c>
      <c r="AJ6" s="80">
        <v>49202853</v>
      </c>
      <c r="AK6" s="80">
        <v>9272659</v>
      </c>
      <c r="AL6" s="80">
        <v>11372252</v>
      </c>
      <c r="AM6" s="80">
        <v>27985399</v>
      </c>
      <c r="AN6" s="16">
        <v>97833163</v>
      </c>
      <c r="AO6" s="80">
        <v>13803259</v>
      </c>
      <c r="AP6" s="80">
        <v>-1784954</v>
      </c>
      <c r="AQ6" s="80">
        <v>16397148</v>
      </c>
      <c r="AR6" s="80">
        <v>12627198</v>
      </c>
      <c r="AS6" s="16">
        <v>41042651</v>
      </c>
    </row>
    <row r="7" spans="2:45">
      <c r="B7" s="27" t="s">
        <v>18</v>
      </c>
      <c r="C7" s="9" t="s">
        <v>113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  <c r="AL7" s="79">
        <v>4969493</v>
      </c>
      <c r="AM7" s="79">
        <v>4808603</v>
      </c>
      <c r="AN7" s="19">
        <v>20209617</v>
      </c>
      <c r="AO7" s="79">
        <v>4505560</v>
      </c>
      <c r="AP7" s="79">
        <v>4428755</v>
      </c>
      <c r="AQ7" s="79">
        <v>3953275</v>
      </c>
      <c r="AR7" s="79">
        <v>3873425</v>
      </c>
      <c r="AS7" s="19">
        <v>16761015</v>
      </c>
    </row>
    <row r="8" spans="2:45">
      <c r="B8" s="27" t="s">
        <v>114</v>
      </c>
      <c r="C8" s="9" t="s">
        <v>117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  <c r="AL8" s="79">
        <v>1215177</v>
      </c>
      <c r="AM8" s="79">
        <v>-1999568</v>
      </c>
      <c r="AN8" s="19">
        <v>-1388562</v>
      </c>
      <c r="AO8" s="79">
        <v>683980</v>
      </c>
      <c r="AP8" s="79">
        <v>-1697929</v>
      </c>
      <c r="AQ8" s="79">
        <v>-707621</v>
      </c>
      <c r="AR8" s="79">
        <v>-32718</v>
      </c>
      <c r="AS8" s="19">
        <v>-1754288</v>
      </c>
    </row>
    <row r="9" spans="2:45">
      <c r="B9" s="27" t="s">
        <v>275</v>
      </c>
      <c r="C9" s="9" t="s">
        <v>271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  <c r="AL9" s="79">
        <v>36615</v>
      </c>
      <c r="AM9" s="79">
        <v>37611</v>
      </c>
      <c r="AN9" s="19">
        <v>192402</v>
      </c>
      <c r="AO9" s="79">
        <v>175332</v>
      </c>
      <c r="AP9" s="79">
        <v>168523</v>
      </c>
      <c r="AQ9" s="79">
        <v>150162</v>
      </c>
      <c r="AR9" s="79">
        <v>142676</v>
      </c>
      <c r="AS9" s="19">
        <v>636693</v>
      </c>
    </row>
    <row r="10" spans="2:45">
      <c r="B10" s="27" t="s">
        <v>276</v>
      </c>
      <c r="C10" s="9"/>
      <c r="D10" s="19"/>
      <c r="E10" s="19"/>
      <c r="F10" s="10"/>
      <c r="G10" s="11"/>
      <c r="H10" s="11"/>
      <c r="I10" s="11"/>
      <c r="J10" s="19"/>
      <c r="K10" s="10"/>
      <c r="L10" s="11"/>
      <c r="M10" s="11"/>
      <c r="N10" s="11"/>
      <c r="O10" s="19"/>
      <c r="P10" s="10"/>
      <c r="Q10" s="11"/>
      <c r="R10" s="11"/>
      <c r="S10" s="11"/>
      <c r="T10" s="19"/>
      <c r="U10" s="85"/>
      <c r="V10" s="10"/>
      <c r="W10" s="79"/>
      <c r="X10" s="79"/>
      <c r="Y10" s="19"/>
      <c r="Z10" s="85"/>
      <c r="AA10" s="79"/>
      <c r="AB10" s="79"/>
      <c r="AC10" s="79"/>
      <c r="AD10" s="19"/>
      <c r="AE10" s="79"/>
      <c r="AF10" s="79"/>
      <c r="AG10" s="79"/>
      <c r="AH10" s="79"/>
      <c r="AI10" s="19"/>
      <c r="AJ10" s="79"/>
      <c r="AK10" s="79"/>
      <c r="AL10" s="79"/>
      <c r="AM10" s="79">
        <v>993864</v>
      </c>
      <c r="AN10" s="19">
        <v>993864</v>
      </c>
      <c r="AO10" s="79">
        <v>1643766</v>
      </c>
      <c r="AP10" s="79">
        <v>-2904294</v>
      </c>
      <c r="AQ10" s="79">
        <v>214595</v>
      </c>
      <c r="AR10" s="79">
        <v>200750</v>
      </c>
      <c r="AS10" s="19">
        <v>-845183</v>
      </c>
    </row>
    <row r="11" spans="2:45">
      <c r="B11" s="27" t="s">
        <v>274</v>
      </c>
      <c r="C11" s="9" t="s">
        <v>230</v>
      </c>
      <c r="D11" s="19"/>
      <c r="E11" s="19"/>
      <c r="F11" s="10"/>
      <c r="G11" s="11"/>
      <c r="H11" s="11"/>
      <c r="I11" s="11"/>
      <c r="J11" s="19"/>
      <c r="K11" s="10"/>
      <c r="L11" s="11"/>
      <c r="M11" s="11"/>
      <c r="N11" s="11"/>
      <c r="O11" s="19"/>
      <c r="P11" s="10"/>
      <c r="Q11" s="11"/>
      <c r="R11" s="11"/>
      <c r="S11" s="11"/>
      <c r="T11" s="19"/>
      <c r="U11" s="85"/>
      <c r="V11" s="10"/>
      <c r="W11" s="79"/>
      <c r="X11" s="79"/>
      <c r="Y11" s="19"/>
      <c r="Z11" s="85"/>
      <c r="AA11" s="79"/>
      <c r="AB11" s="79"/>
      <c r="AC11" s="79"/>
      <c r="AD11" s="19"/>
      <c r="AE11" s="79"/>
      <c r="AF11" s="79">
        <v>2885945</v>
      </c>
      <c r="AG11" s="79">
        <v>1787825</v>
      </c>
      <c r="AH11" s="79">
        <v>1279875</v>
      </c>
      <c r="AI11" s="19">
        <v>5953645</v>
      </c>
      <c r="AJ11" s="79">
        <v>1297786</v>
      </c>
      <c r="AK11" s="79">
        <v>1263533</v>
      </c>
      <c r="AL11" s="79">
        <v>1347575</v>
      </c>
      <c r="AM11" s="79">
        <v>1294153</v>
      </c>
      <c r="AN11" s="19">
        <v>5203047</v>
      </c>
      <c r="AO11" s="79">
        <v>549815</v>
      </c>
      <c r="AP11" s="79">
        <v>564014</v>
      </c>
      <c r="AQ11" s="79">
        <v>572423</v>
      </c>
      <c r="AR11" s="79">
        <v>584723</v>
      </c>
      <c r="AS11" s="19">
        <v>2270975</v>
      </c>
    </row>
    <row r="12" spans="2:45" ht="15" hidden="1" customHeight="1">
      <c r="B12" s="27" t="s">
        <v>199</v>
      </c>
      <c r="C12" s="9" t="s">
        <v>200</v>
      </c>
      <c r="D12" s="19"/>
      <c r="E12" s="19"/>
      <c r="F12" s="10"/>
      <c r="G12" s="11"/>
      <c r="H12" s="11"/>
      <c r="I12" s="11"/>
      <c r="J12" s="19"/>
      <c r="K12" s="10"/>
      <c r="L12" s="11"/>
      <c r="M12" s="11"/>
      <c r="N12" s="11"/>
      <c r="O12" s="19"/>
      <c r="P12" s="10"/>
      <c r="Q12" s="11"/>
      <c r="R12" s="11"/>
      <c r="S12" s="11"/>
      <c r="T12" s="19"/>
      <c r="U12" s="85"/>
      <c r="V12" s="10"/>
      <c r="W12" s="79"/>
      <c r="X12" s="79"/>
      <c r="Y12" s="19"/>
      <c r="Z12" s="85"/>
      <c r="AA12" s="79"/>
      <c r="AB12" s="79"/>
      <c r="AC12" s="79"/>
      <c r="AD12" s="19"/>
      <c r="AE12" s="79"/>
      <c r="AF12" s="79"/>
      <c r="AG12" s="79">
        <v>0</v>
      </c>
      <c r="AH12" s="79">
        <v>0</v>
      </c>
      <c r="AI12" s="19"/>
      <c r="AJ12" s="79"/>
      <c r="AK12" s="79"/>
      <c r="AL12" s="79">
        <v>0</v>
      </c>
      <c r="AM12" s="79"/>
      <c r="AN12" s="19"/>
      <c r="AO12" s="79"/>
      <c r="AP12" s="79">
        <v>0</v>
      </c>
      <c r="AQ12" s="79">
        <v>0</v>
      </c>
      <c r="AR12" s="79"/>
      <c r="AS12" s="19"/>
    </row>
    <row r="13" spans="2:45">
      <c r="B13" s="27" t="s">
        <v>188</v>
      </c>
      <c r="C13" s="9" t="s">
        <v>189</v>
      </c>
      <c r="D13" s="19">
        <v>0</v>
      </c>
      <c r="E13" s="19">
        <v>0</v>
      </c>
      <c r="F13" s="10">
        <v>0</v>
      </c>
      <c r="G13" s="11">
        <v>0</v>
      </c>
      <c r="H13" s="11">
        <v>0</v>
      </c>
      <c r="I13" s="11">
        <v>0</v>
      </c>
      <c r="J13" s="19">
        <v>0</v>
      </c>
      <c r="K13" s="10">
        <v>0</v>
      </c>
      <c r="L13" s="11"/>
      <c r="M13" s="11"/>
      <c r="N13" s="11"/>
      <c r="O13" s="19"/>
      <c r="P13" s="10"/>
      <c r="Q13" s="11"/>
      <c r="R13" s="11"/>
      <c r="S13" s="11"/>
      <c r="T13" s="19"/>
      <c r="U13" s="85">
        <v>395445.70528461901</v>
      </c>
      <c r="V13" s="10">
        <v>-123081.52047852357</v>
      </c>
      <c r="W13" s="79">
        <v>113029.37243523105</v>
      </c>
      <c r="X13" s="79">
        <v>145886.37082068651</v>
      </c>
      <c r="Y13" s="19">
        <v>531279.928062013</v>
      </c>
      <c r="Z13" s="85"/>
      <c r="AA13" s="79"/>
      <c r="AB13" s="79"/>
      <c r="AC13" s="79"/>
      <c r="AD13" s="19"/>
      <c r="AE13" s="79"/>
      <c r="AF13" s="79"/>
      <c r="AG13" s="79"/>
      <c r="AH13" s="79"/>
      <c r="AI13" s="19"/>
      <c r="AJ13" s="79"/>
      <c r="AK13" s="79"/>
      <c r="AL13" s="79"/>
      <c r="AM13" s="79"/>
      <c r="AN13" s="19"/>
      <c r="AO13" s="79"/>
      <c r="AP13" s="79"/>
      <c r="AQ13" s="79"/>
      <c r="AR13" s="79"/>
      <c r="AS13" s="19"/>
    </row>
    <row r="14" spans="2:45" ht="21">
      <c r="B14" s="27" t="s">
        <v>155</v>
      </c>
      <c r="C14" s="9" t="s">
        <v>116</v>
      </c>
      <c r="D14" s="19">
        <v>12762</v>
      </c>
      <c r="E14" s="19">
        <v>10721</v>
      </c>
      <c r="F14" s="10">
        <v>0</v>
      </c>
      <c r="G14" s="11">
        <v>17590</v>
      </c>
      <c r="H14" s="11">
        <v>8795</v>
      </c>
      <c r="I14" s="11">
        <v>8795</v>
      </c>
      <c r="J14" s="19">
        <v>35180</v>
      </c>
      <c r="K14" s="10">
        <v>10355</v>
      </c>
      <c r="L14" s="11">
        <v>54961</v>
      </c>
      <c r="M14" s="11">
        <v>-46643</v>
      </c>
      <c r="N14" s="11">
        <v>1268051</v>
      </c>
      <c r="O14" s="19">
        <v>1286724</v>
      </c>
      <c r="P14" s="10">
        <v>18861</v>
      </c>
      <c r="Q14" s="11">
        <v>6112</v>
      </c>
      <c r="R14" s="11">
        <v>456549</v>
      </c>
      <c r="S14" s="11">
        <v>378705</v>
      </c>
      <c r="T14" s="19">
        <v>860227</v>
      </c>
      <c r="U14" s="85">
        <v>89050</v>
      </c>
      <c r="V14" s="10">
        <v>749577.31999999983</v>
      </c>
      <c r="W14" s="79">
        <v>578260.08000000007</v>
      </c>
      <c r="X14" s="79">
        <v>-1416887.4</v>
      </c>
      <c r="Y14" s="19"/>
      <c r="Z14" s="85"/>
      <c r="AA14" s="79"/>
      <c r="AB14" s="79"/>
      <c r="AC14" s="79"/>
      <c r="AD14" s="19"/>
      <c r="AE14" s="79"/>
      <c r="AF14" s="79"/>
      <c r="AG14" s="79"/>
      <c r="AH14" s="79"/>
      <c r="AI14" s="19"/>
      <c r="AJ14" s="79"/>
      <c r="AK14" s="79"/>
      <c r="AL14" s="79"/>
      <c r="AM14" s="79"/>
      <c r="AN14" s="19"/>
      <c r="AO14" s="79"/>
      <c r="AP14" s="79"/>
      <c r="AQ14" s="79"/>
      <c r="AR14" s="79"/>
      <c r="AS14" s="19"/>
    </row>
    <row r="15" spans="2:45">
      <c r="B15" s="27" t="s">
        <v>19</v>
      </c>
      <c r="C15" s="9" t="s">
        <v>115</v>
      </c>
      <c r="D15" s="19">
        <v>-427077</v>
      </c>
      <c r="E15" s="19">
        <v>-163747</v>
      </c>
      <c r="F15" s="10">
        <v>-424780</v>
      </c>
      <c r="G15" s="11">
        <v>-9678</v>
      </c>
      <c r="H15" s="11">
        <v>-1306738</v>
      </c>
      <c r="I15" s="11">
        <v>-1008560</v>
      </c>
      <c r="J15" s="19">
        <v>-2749756</v>
      </c>
      <c r="K15" s="10">
        <v>-2124658</v>
      </c>
      <c r="L15" s="11">
        <v>-1828115</v>
      </c>
      <c r="M15" s="11">
        <v>-3558455</v>
      </c>
      <c r="N15" s="11">
        <v>1971544</v>
      </c>
      <c r="O15" s="19">
        <v>-5539684</v>
      </c>
      <c r="P15" s="10">
        <v>-7642645</v>
      </c>
      <c r="Q15" s="11">
        <v>503448</v>
      </c>
      <c r="R15" s="11">
        <v>-8998626</v>
      </c>
      <c r="S15" s="11">
        <v>2523049</v>
      </c>
      <c r="T15" s="19">
        <v>-13614774</v>
      </c>
      <c r="U15" s="85">
        <v>-14179099</v>
      </c>
      <c r="V15" s="10">
        <v>-28597336.170000032</v>
      </c>
      <c r="W15" s="79">
        <v>-2106974.7499999702</v>
      </c>
      <c r="X15" s="79">
        <v>14648002.02</v>
      </c>
      <c r="Y15" s="19">
        <v>-30235407.900000002</v>
      </c>
      <c r="Z15" s="85">
        <v>-13384480</v>
      </c>
      <c r="AA15" s="79">
        <v>12859669.279999994</v>
      </c>
      <c r="AB15" s="79">
        <v>5066068</v>
      </c>
      <c r="AC15" s="79">
        <v>-7873961.2799999937</v>
      </c>
      <c r="AD15" s="19">
        <v>-3332704</v>
      </c>
      <c r="AE15" s="79">
        <v>4225193</v>
      </c>
      <c r="AF15" s="79">
        <v>8260131</v>
      </c>
      <c r="AG15" s="79">
        <v>-3191086</v>
      </c>
      <c r="AH15" s="79">
        <v>-4403849</v>
      </c>
      <c r="AI15" s="19">
        <v>4890389</v>
      </c>
      <c r="AJ15" s="79">
        <v>-3546014</v>
      </c>
      <c r="AK15" s="79">
        <v>9973587</v>
      </c>
      <c r="AL15" s="79">
        <v>-3792455</v>
      </c>
      <c r="AM15" s="79">
        <v>-2194091</v>
      </c>
      <c r="AN15" s="19">
        <v>441027</v>
      </c>
      <c r="AO15" s="79">
        <v>2604778</v>
      </c>
      <c r="AP15" s="79">
        <v>3794153</v>
      </c>
      <c r="AQ15" s="79">
        <v>-1040087</v>
      </c>
      <c r="AR15" s="79">
        <v>827775</v>
      </c>
      <c r="AS15" s="19">
        <v>6186619</v>
      </c>
    </row>
    <row r="16" spans="2:45" ht="21">
      <c r="B16" s="27" t="s">
        <v>20</v>
      </c>
      <c r="C16" s="27" t="s">
        <v>118</v>
      </c>
      <c r="D16" s="19">
        <v>1411817</v>
      </c>
      <c r="E16" s="19">
        <v>-1133351</v>
      </c>
      <c r="F16" s="10">
        <v>-77910</v>
      </c>
      <c r="G16" s="11">
        <v>-35174</v>
      </c>
      <c r="H16" s="11">
        <v>297065</v>
      </c>
      <c r="I16" s="11">
        <v>308129</v>
      </c>
      <c r="J16" s="19">
        <v>492110</v>
      </c>
      <c r="K16" s="10">
        <v>502749</v>
      </c>
      <c r="L16" s="11">
        <v>1084924</v>
      </c>
      <c r="M16" s="11">
        <v>2199574</v>
      </c>
      <c r="N16" s="11">
        <v>-2304639</v>
      </c>
      <c r="O16" s="19">
        <v>1482608</v>
      </c>
      <c r="P16" s="10">
        <v>7242796</v>
      </c>
      <c r="Q16" s="11">
        <v>-2704602</v>
      </c>
      <c r="R16" s="11">
        <v>1397464</v>
      </c>
      <c r="S16" s="11">
        <v>-3924707</v>
      </c>
      <c r="T16" s="19">
        <v>2010951</v>
      </c>
      <c r="U16" s="85">
        <v>5565405.2299999977</v>
      </c>
      <c r="V16" s="10">
        <v>13370858.790000003</v>
      </c>
      <c r="W16" s="79">
        <v>-2358070.5099999979</v>
      </c>
      <c r="X16" s="79">
        <v>-16578193.510000002</v>
      </c>
      <c r="Y16" s="19"/>
      <c r="Z16" s="79"/>
      <c r="AA16" s="79"/>
      <c r="AB16" s="79"/>
      <c r="AC16" s="79"/>
      <c r="AD16" s="19"/>
      <c r="AE16" s="79"/>
      <c r="AF16" s="79"/>
      <c r="AG16" s="79"/>
      <c r="AH16" s="79"/>
      <c r="AI16" s="19"/>
      <c r="AJ16" s="79"/>
      <c r="AK16" s="79"/>
      <c r="AL16" s="79"/>
      <c r="AM16" s="79"/>
      <c r="AN16" s="19"/>
      <c r="AO16" s="79"/>
      <c r="AP16" s="79"/>
      <c r="AQ16" s="79"/>
      <c r="AR16" s="79"/>
      <c r="AS16" s="19"/>
    </row>
    <row r="17" spans="2:45" ht="21">
      <c r="B17" s="27" t="s">
        <v>207</v>
      </c>
      <c r="C17" s="27" t="s">
        <v>208</v>
      </c>
      <c r="D17" s="19"/>
      <c r="E17" s="19"/>
      <c r="F17" s="10"/>
      <c r="G17" s="11"/>
      <c r="H17" s="11"/>
      <c r="I17" s="11"/>
      <c r="J17" s="19"/>
      <c r="K17" s="10"/>
      <c r="L17" s="11"/>
      <c r="M17" s="11"/>
      <c r="N17" s="11"/>
      <c r="O17" s="19"/>
      <c r="P17" s="10"/>
      <c r="Q17" s="11"/>
      <c r="R17" s="11"/>
      <c r="S17" s="11"/>
      <c r="T17" s="19"/>
      <c r="U17" s="85"/>
      <c r="V17" s="10"/>
      <c r="W17" s="79"/>
      <c r="X17" s="79">
        <v>9296234.6099999994</v>
      </c>
      <c r="Y17" s="19">
        <v>9296234.6099999994</v>
      </c>
      <c r="Z17" s="79">
        <v>11167863</v>
      </c>
      <c r="AA17" s="79">
        <v>-244866.91590438783</v>
      </c>
      <c r="AB17" s="79">
        <v>-2700439</v>
      </c>
      <c r="AC17" s="79">
        <v>-11392602.084095612</v>
      </c>
      <c r="AD17" s="19">
        <v>-3170045</v>
      </c>
      <c r="AE17" s="79">
        <v>7629172</v>
      </c>
      <c r="AF17" s="79">
        <v>1894466</v>
      </c>
      <c r="AG17" s="79">
        <v>866448</v>
      </c>
      <c r="AH17" s="79">
        <v>4833464</v>
      </c>
      <c r="AI17" s="19">
        <v>15223550</v>
      </c>
      <c r="AJ17" s="79">
        <v>7128028</v>
      </c>
      <c r="AK17" s="79">
        <v>-8974626</v>
      </c>
      <c r="AL17" s="79">
        <v>3384670</v>
      </c>
      <c r="AM17" s="79">
        <v>-25558923</v>
      </c>
      <c r="AN17" s="19">
        <v>-24020851</v>
      </c>
      <c r="AO17" s="79">
        <v>-43910</v>
      </c>
      <c r="AP17" s="79">
        <v>-5718734</v>
      </c>
      <c r="AQ17" s="79">
        <v>6455088</v>
      </c>
      <c r="AR17" s="79">
        <v>726486</v>
      </c>
      <c r="AS17" s="19">
        <v>1418930</v>
      </c>
    </row>
    <row r="18" spans="2:45">
      <c r="B18" s="27" t="s">
        <v>21</v>
      </c>
      <c r="C18" s="9" t="s">
        <v>119</v>
      </c>
      <c r="D18" s="19">
        <v>-33900</v>
      </c>
      <c r="E18" s="19">
        <v>1908</v>
      </c>
      <c r="F18" s="10">
        <v>-2655</v>
      </c>
      <c r="G18" s="11">
        <v>-32342</v>
      </c>
      <c r="H18" s="11">
        <v>-28594</v>
      </c>
      <c r="I18" s="11">
        <v>-43464</v>
      </c>
      <c r="J18" s="19">
        <v>-107055</v>
      </c>
      <c r="K18" s="10">
        <v>20671</v>
      </c>
      <c r="L18" s="11">
        <v>-88994</v>
      </c>
      <c r="M18" s="11">
        <v>-97595</v>
      </c>
      <c r="N18" s="11">
        <v>-307428</v>
      </c>
      <c r="O18" s="19">
        <v>-473346</v>
      </c>
      <c r="P18" s="10">
        <v>-192430</v>
      </c>
      <c r="Q18" s="11">
        <v>-122153</v>
      </c>
      <c r="R18" s="11">
        <v>-462320</v>
      </c>
      <c r="S18" s="11">
        <v>-163266</v>
      </c>
      <c r="T18" s="19">
        <v>-940169</v>
      </c>
      <c r="U18" s="85">
        <v>40099</v>
      </c>
      <c r="V18" s="10">
        <v>-725619.19000000018</v>
      </c>
      <c r="W18" s="79">
        <v>-1201501.6199999996</v>
      </c>
      <c r="X18" s="79">
        <v>35287051.509999998</v>
      </c>
      <c r="Y18" s="19">
        <v>33400029.699999999</v>
      </c>
      <c r="Z18" s="79"/>
      <c r="AA18" s="79"/>
      <c r="AB18" s="79"/>
      <c r="AC18" s="79"/>
      <c r="AD18" s="19"/>
      <c r="AE18" s="79"/>
      <c r="AF18" s="79"/>
      <c r="AG18" s="79"/>
      <c r="AH18" s="79"/>
      <c r="AI18" s="19"/>
      <c r="AJ18" s="79"/>
      <c r="AK18" s="79"/>
      <c r="AL18" s="79"/>
      <c r="AM18" s="79"/>
      <c r="AN18" s="19"/>
      <c r="AO18" s="79"/>
      <c r="AP18" s="79"/>
      <c r="AQ18" s="79"/>
      <c r="AR18" s="79"/>
      <c r="AS18" s="19"/>
    </row>
    <row r="19" spans="2:45">
      <c r="B19" s="27" t="s">
        <v>151</v>
      </c>
      <c r="C19" s="9" t="s">
        <v>152</v>
      </c>
      <c r="D19" s="19">
        <v>1286781</v>
      </c>
      <c r="E19" s="19">
        <v>0</v>
      </c>
      <c r="F19" s="10">
        <v>0</v>
      </c>
      <c r="G19" s="11">
        <v>0</v>
      </c>
      <c r="H19" s="11">
        <v>0</v>
      </c>
      <c r="I19" s="11">
        <v>0</v>
      </c>
      <c r="J19" s="19">
        <v>0</v>
      </c>
      <c r="K19" s="10">
        <v>0</v>
      </c>
      <c r="L19" s="11">
        <v>0</v>
      </c>
      <c r="M19" s="11">
        <v>0</v>
      </c>
      <c r="N19" s="11">
        <v>566106</v>
      </c>
      <c r="O19" s="19">
        <v>566106</v>
      </c>
      <c r="P19" s="10">
        <v>0</v>
      </c>
      <c r="Q19" s="11">
        <v>0</v>
      </c>
      <c r="R19" s="11">
        <v>0</v>
      </c>
      <c r="S19" s="11">
        <v>987572</v>
      </c>
      <c r="T19" s="19">
        <v>987572</v>
      </c>
      <c r="U19" s="85">
        <v>0</v>
      </c>
      <c r="V19" s="10">
        <v>0</v>
      </c>
      <c r="W19" s="79">
        <v>0</v>
      </c>
      <c r="X19" s="79">
        <v>0</v>
      </c>
      <c r="Y19" s="19"/>
      <c r="Z19" s="79"/>
      <c r="AA19" s="79">
        <v>3760700.99</v>
      </c>
      <c r="AB19" s="79"/>
      <c r="AC19" s="79"/>
      <c r="AD19" s="19">
        <v>3760701</v>
      </c>
      <c r="AE19" s="79"/>
      <c r="AF19" s="79">
        <v>8467149</v>
      </c>
      <c r="AG19" s="79">
        <v>671272</v>
      </c>
      <c r="AH19" s="79">
        <v>14643822</v>
      </c>
      <c r="AI19" s="19">
        <v>23782243</v>
      </c>
      <c r="AJ19" s="79">
        <v>26572924</v>
      </c>
      <c r="AK19" s="79">
        <v>5117066</v>
      </c>
      <c r="AL19" s="79">
        <v>0</v>
      </c>
      <c r="AM19" s="79">
        <v>46615699</v>
      </c>
      <c r="AN19" s="19">
        <v>78305689</v>
      </c>
      <c r="AO19" s="79">
        <v>0</v>
      </c>
      <c r="AP19" s="79">
        <v>0</v>
      </c>
      <c r="AQ19" s="79">
        <v>0</v>
      </c>
      <c r="AR19" s="79">
        <v>1194285</v>
      </c>
      <c r="AS19" s="19">
        <v>1194285</v>
      </c>
    </row>
    <row r="20" spans="2:45">
      <c r="B20" s="27" t="s">
        <v>212</v>
      </c>
      <c r="C20" s="9"/>
      <c r="D20" s="19"/>
      <c r="E20" s="19"/>
      <c r="F20" s="11"/>
      <c r="G20" s="11"/>
      <c r="H20" s="11"/>
      <c r="I20" s="11"/>
      <c r="J20" s="19"/>
      <c r="K20" s="11"/>
      <c r="L20" s="11"/>
      <c r="M20" s="11"/>
      <c r="N20" s="11"/>
      <c r="O20" s="19"/>
      <c r="P20" s="11"/>
      <c r="Q20" s="11"/>
      <c r="R20" s="11"/>
      <c r="S20" s="11"/>
      <c r="T20" s="19"/>
      <c r="U20" s="85"/>
      <c r="V20" s="10"/>
      <c r="W20" s="79"/>
      <c r="X20" s="79"/>
      <c r="Y20" s="19"/>
      <c r="Z20" s="85">
        <v>-4917826</v>
      </c>
      <c r="AA20" s="79">
        <v>-9908370</v>
      </c>
      <c r="AB20" s="79">
        <v>9754925</v>
      </c>
      <c r="AC20" s="79">
        <v>20595292</v>
      </c>
      <c r="AD20" s="19">
        <v>15524021</v>
      </c>
      <c r="AE20" s="79">
        <v>-7783300</v>
      </c>
      <c r="AF20" s="79">
        <v>-691824</v>
      </c>
      <c r="AG20" s="79">
        <v>4572773</v>
      </c>
      <c r="AH20" s="79">
        <v>7403533</v>
      </c>
      <c r="AI20" s="19">
        <v>3501182</v>
      </c>
      <c r="AJ20" s="79">
        <v>6138822</v>
      </c>
      <c r="AK20" s="79">
        <v>-3776798</v>
      </c>
      <c r="AL20" s="79">
        <v>4887166</v>
      </c>
      <c r="AM20" s="79">
        <v>242076</v>
      </c>
      <c r="AN20" s="19">
        <v>7491266</v>
      </c>
      <c r="AO20" s="79">
        <v>1793652</v>
      </c>
      <c r="AP20" s="79">
        <v>-4032417</v>
      </c>
      <c r="AQ20" s="79">
        <v>8315337</v>
      </c>
      <c r="AR20" s="79">
        <v>5579465</v>
      </c>
      <c r="AS20" s="19">
        <v>11656037</v>
      </c>
    </row>
    <row r="21" spans="2:45">
      <c r="B21" s="27" t="s">
        <v>213</v>
      </c>
      <c r="C21" s="9"/>
      <c r="D21" s="19"/>
      <c r="E21" s="19"/>
      <c r="F21" s="11"/>
      <c r="G21" s="11"/>
      <c r="H21" s="11"/>
      <c r="I21" s="11"/>
      <c r="J21" s="19"/>
      <c r="K21" s="11"/>
      <c r="L21" s="11"/>
      <c r="M21" s="11"/>
      <c r="N21" s="11"/>
      <c r="O21" s="19"/>
      <c r="P21" s="11"/>
      <c r="Q21" s="11"/>
      <c r="R21" s="11"/>
      <c r="S21" s="11"/>
      <c r="T21" s="19"/>
      <c r="U21" s="85"/>
      <c r="V21" s="10"/>
      <c r="W21" s="79"/>
      <c r="X21" s="79"/>
      <c r="Y21" s="19"/>
      <c r="Z21" s="85">
        <v>1486792</v>
      </c>
      <c r="AA21" s="79">
        <v>3060376.3000000007</v>
      </c>
      <c r="AB21" s="79">
        <v>-2837410</v>
      </c>
      <c r="AC21" s="79">
        <v>-6031547.3000000007</v>
      </c>
      <c r="AD21" s="19">
        <v>-4321789</v>
      </c>
      <c r="AE21" s="79">
        <v>2467737</v>
      </c>
      <c r="AF21" s="79">
        <v>-260614</v>
      </c>
      <c r="AG21" s="79">
        <v>-1371833</v>
      </c>
      <c r="AH21" s="79">
        <v>-2221059</v>
      </c>
      <c r="AI21" s="19">
        <v>-1385769</v>
      </c>
      <c r="AJ21" s="79">
        <v>-1841648</v>
      </c>
      <c r="AK21" s="79">
        <v>1133040</v>
      </c>
      <c r="AL21" s="79">
        <v>-1466148</v>
      </c>
      <c r="AM21" s="79">
        <v>-72626</v>
      </c>
      <c r="AN21" s="19">
        <v>-2247382</v>
      </c>
      <c r="AO21" s="79">
        <v>-474178</v>
      </c>
      <c r="AP21" s="79">
        <v>3359790</v>
      </c>
      <c r="AQ21" s="79">
        <v>-1809884</v>
      </c>
      <c r="AR21" s="79">
        <v>-836399</v>
      </c>
      <c r="AS21" s="19">
        <v>239329</v>
      </c>
    </row>
    <row r="22" spans="2:45">
      <c r="B22" s="27" t="s">
        <v>22</v>
      </c>
      <c r="C22" s="9" t="s">
        <v>124</v>
      </c>
      <c r="D22" s="19">
        <v>0</v>
      </c>
      <c r="E22" s="19">
        <v>0</v>
      </c>
      <c r="F22" s="11">
        <v>0</v>
      </c>
      <c r="G22" s="11">
        <v>0</v>
      </c>
      <c r="H22" s="11">
        <v>34026</v>
      </c>
      <c r="I22" s="11">
        <v>-34026</v>
      </c>
      <c r="J22" s="19">
        <v>45369</v>
      </c>
      <c r="K22" s="11">
        <v>58611</v>
      </c>
      <c r="L22" s="11">
        <v>57067</v>
      </c>
      <c r="M22" s="11">
        <v>61430</v>
      </c>
      <c r="N22" s="11">
        <v>55256</v>
      </c>
      <c r="O22" s="19">
        <v>230820</v>
      </c>
      <c r="P22" s="11">
        <v>224206</v>
      </c>
      <c r="Q22" s="11">
        <v>281872</v>
      </c>
      <c r="R22" s="11">
        <v>281872</v>
      </c>
      <c r="S22" s="11">
        <v>237751</v>
      </c>
      <c r="T22" s="19">
        <v>1025701</v>
      </c>
      <c r="U22" s="85">
        <v>829756</v>
      </c>
      <c r="V22" s="10">
        <v>6869116.1599999964</v>
      </c>
      <c r="W22" s="79">
        <v>6852423.6100000031</v>
      </c>
      <c r="X22" s="79">
        <v>6831782.4499999993</v>
      </c>
      <c r="Y22" s="19">
        <v>21383078.219999999</v>
      </c>
      <c r="Z22" s="85">
        <v>11154476</v>
      </c>
      <c r="AA22" s="79">
        <v>10782227.740000002</v>
      </c>
      <c r="AB22" s="79">
        <v>7880326</v>
      </c>
      <c r="AC22" s="79">
        <v>9853031.2599999979</v>
      </c>
      <c r="AD22" s="19">
        <v>39670061</v>
      </c>
      <c r="AE22" s="79">
        <v>12303319</v>
      </c>
      <c r="AF22" s="79">
        <v>-236983</v>
      </c>
      <c r="AG22" s="79">
        <v>6033168</v>
      </c>
      <c r="AH22" s="79">
        <v>5542348</v>
      </c>
      <c r="AI22" s="19">
        <v>23641852</v>
      </c>
      <c r="AJ22" s="79">
        <v>6033168</v>
      </c>
      <c r="AK22" s="79">
        <v>0</v>
      </c>
      <c r="AL22" s="79">
        <v>164217</v>
      </c>
      <c r="AM22" s="79">
        <v>492655</v>
      </c>
      <c r="AN22" s="19">
        <v>6690040</v>
      </c>
      <c r="AO22" s="79">
        <v>2854618</v>
      </c>
      <c r="AP22" s="79">
        <v>311921</v>
      </c>
      <c r="AQ22" s="79">
        <v>441423</v>
      </c>
      <c r="AR22" s="79">
        <v>369463</v>
      </c>
      <c r="AS22" s="19">
        <v>3977425</v>
      </c>
    </row>
    <row r="23" spans="2:45">
      <c r="B23" s="27" t="s">
        <v>226</v>
      </c>
      <c r="C23" s="9" t="s">
        <v>227</v>
      </c>
      <c r="D23" s="19"/>
      <c r="E23" s="19"/>
      <c r="F23" s="10"/>
      <c r="G23" s="11"/>
      <c r="H23" s="11"/>
      <c r="I23" s="11"/>
      <c r="J23" s="19"/>
      <c r="K23" s="10"/>
      <c r="L23" s="11"/>
      <c r="M23" s="11"/>
      <c r="N23" s="11"/>
      <c r="O23" s="19"/>
      <c r="P23" s="10"/>
      <c r="Q23" s="11"/>
      <c r="R23" s="11"/>
      <c r="S23" s="11"/>
      <c r="T23" s="19"/>
      <c r="U23" s="85"/>
      <c r="V23" s="10"/>
      <c r="W23" s="79"/>
      <c r="X23" s="79"/>
      <c r="Y23" s="19"/>
      <c r="Z23" s="85"/>
      <c r="AA23" s="79"/>
      <c r="AB23" s="79"/>
      <c r="AC23" s="79"/>
      <c r="AD23" s="19"/>
      <c r="AE23" s="79"/>
      <c r="AF23" s="79">
        <v>1172918</v>
      </c>
      <c r="AG23" s="79">
        <v>711156</v>
      </c>
      <c r="AH23" s="79">
        <v>861533</v>
      </c>
      <c r="AI23" s="19">
        <v>2745607</v>
      </c>
      <c r="AJ23" s="79">
        <v>936980</v>
      </c>
      <c r="AK23" s="79">
        <v>891434</v>
      </c>
      <c r="AL23" s="79">
        <v>694834</v>
      </c>
      <c r="AM23" s="79">
        <v>3255753</v>
      </c>
      <c r="AN23" s="19">
        <v>5779001</v>
      </c>
      <c r="AO23" s="79">
        <v>241807</v>
      </c>
      <c r="AP23" s="79">
        <v>-46197</v>
      </c>
      <c r="AQ23" s="79">
        <v>-126275</v>
      </c>
      <c r="AR23" s="79">
        <v>-1047</v>
      </c>
      <c r="AS23" s="19">
        <v>68288</v>
      </c>
    </row>
    <row r="24" spans="2:45">
      <c r="B24" s="27" t="s">
        <v>262</v>
      </c>
      <c r="C24" s="9" t="s">
        <v>263</v>
      </c>
      <c r="D24" s="19"/>
      <c r="E24" s="19"/>
      <c r="F24" s="10"/>
      <c r="G24" s="11"/>
      <c r="H24" s="11"/>
      <c r="I24" s="11"/>
      <c r="J24" s="19"/>
      <c r="K24" s="10"/>
      <c r="L24" s="11"/>
      <c r="M24" s="11"/>
      <c r="N24" s="11"/>
      <c r="O24" s="19"/>
      <c r="P24" s="10"/>
      <c r="Q24" s="11"/>
      <c r="R24" s="11"/>
      <c r="S24" s="11"/>
      <c r="T24" s="19"/>
      <c r="U24" s="85"/>
      <c r="V24" s="10"/>
      <c r="W24" s="79"/>
      <c r="X24" s="79"/>
      <c r="Y24" s="19"/>
      <c r="Z24" s="85"/>
      <c r="AA24" s="79"/>
      <c r="AB24" s="79"/>
      <c r="AC24" s="79"/>
      <c r="AD24" s="19"/>
      <c r="AE24" s="79"/>
      <c r="AF24" s="79"/>
      <c r="AG24" s="79"/>
      <c r="AH24" s="79"/>
      <c r="AI24" s="19"/>
      <c r="AJ24" s="79">
        <v>0</v>
      </c>
      <c r="AK24" s="79">
        <v>182704</v>
      </c>
      <c r="AL24" s="79">
        <v>-68891</v>
      </c>
      <c r="AM24" s="79">
        <v>70192</v>
      </c>
      <c r="AN24" s="19">
        <v>184005</v>
      </c>
      <c r="AO24" s="79">
        <v>-731961</v>
      </c>
      <c r="AP24" s="79">
        <v>-12539</v>
      </c>
      <c r="AQ24" s="79">
        <v>-21288</v>
      </c>
      <c r="AR24" s="79">
        <v>-1686</v>
      </c>
      <c r="AS24" s="19">
        <v>-767474</v>
      </c>
    </row>
    <row r="25" spans="2:45">
      <c r="B25" s="27" t="s">
        <v>23</v>
      </c>
      <c r="C25" s="9" t="s">
        <v>120</v>
      </c>
      <c r="D25" s="19">
        <v>0</v>
      </c>
      <c r="E25" s="19">
        <v>3</v>
      </c>
      <c r="F25" s="10">
        <v>11342</v>
      </c>
      <c r="G25" s="11">
        <v>11337</v>
      </c>
      <c r="H25" s="11">
        <v>-22683</v>
      </c>
      <c r="I25" s="11">
        <v>45373</v>
      </c>
      <c r="J25" s="19">
        <v>0</v>
      </c>
      <c r="K25" s="10">
        <v>-55056</v>
      </c>
      <c r="L25" s="11">
        <v>35851</v>
      </c>
      <c r="M25" s="11">
        <v>21536</v>
      </c>
      <c r="N25" s="11">
        <v>-30428.5</v>
      </c>
      <c r="O25" s="19">
        <v>-26554</v>
      </c>
      <c r="P25" s="10">
        <v>-159</v>
      </c>
      <c r="Q25" s="11">
        <v>0</v>
      </c>
      <c r="R25" s="11">
        <v>-43763</v>
      </c>
      <c r="S25" s="11">
        <v>42862</v>
      </c>
      <c r="T25" s="19">
        <v>-1060</v>
      </c>
      <c r="U25" s="85">
        <v>-61475</v>
      </c>
      <c r="V25" s="10">
        <v>494.04648372539668</v>
      </c>
      <c r="W25" s="79">
        <v>-6348.9124353528896</v>
      </c>
      <c r="X25" s="79">
        <v>54656.865951627493</v>
      </c>
      <c r="Y25" s="19">
        <v>-12673</v>
      </c>
      <c r="Z25" s="85">
        <v>-13229</v>
      </c>
      <c r="AA25" s="79">
        <v>-34013</v>
      </c>
      <c r="AB25" s="79">
        <v>-428873</v>
      </c>
      <c r="AC25" s="79">
        <v>558226</v>
      </c>
      <c r="AD25" s="19">
        <v>82111</v>
      </c>
      <c r="AE25" s="79">
        <v>163424</v>
      </c>
      <c r="AF25" s="79">
        <v>21645</v>
      </c>
      <c r="AG25" s="79">
        <v>-289419.02600948326</v>
      </c>
      <c r="AH25" s="79">
        <v>104350.02600948326</v>
      </c>
      <c r="AI25" s="19">
        <v>0</v>
      </c>
      <c r="AJ25" s="79">
        <v>59521</v>
      </c>
      <c r="AK25" s="79">
        <v>-59521</v>
      </c>
      <c r="AL25" s="79">
        <v>0</v>
      </c>
      <c r="AM25" s="79">
        <v>0</v>
      </c>
      <c r="AN25" s="19">
        <v>0</v>
      </c>
      <c r="AO25" s="79">
        <v>0</v>
      </c>
      <c r="AP25" s="79">
        <v>0</v>
      </c>
      <c r="AQ25" s="79">
        <v>0</v>
      </c>
      <c r="AR25" s="79">
        <v>0</v>
      </c>
      <c r="AS25" s="19"/>
    </row>
    <row r="26" spans="2:45" s="5" customFormat="1">
      <c r="B26" s="26" t="s">
        <v>24</v>
      </c>
      <c r="C26" s="6" t="s">
        <v>121</v>
      </c>
      <c r="D26" s="16">
        <v>5511691</v>
      </c>
      <c r="E26" s="16">
        <v>3333048</v>
      </c>
      <c r="F26" s="7">
        <v>1615169</v>
      </c>
      <c r="G26" s="8">
        <v>1633961</v>
      </c>
      <c r="H26" s="8">
        <v>1935430</v>
      </c>
      <c r="I26" s="8">
        <v>3439236</v>
      </c>
      <c r="J26" s="16">
        <v>8623796</v>
      </c>
      <c r="K26" s="7">
        <v>4724265</v>
      </c>
      <c r="L26" s="8">
        <v>8559727</v>
      </c>
      <c r="M26" s="8">
        <v>11991580</v>
      </c>
      <c r="N26" s="8">
        <v>17784893</v>
      </c>
      <c r="O26" s="16">
        <f>O5+O6</f>
        <v>43060465</v>
      </c>
      <c r="P26" s="7">
        <v>12374884</v>
      </c>
      <c r="Q26" s="8">
        <v>14355671</v>
      </c>
      <c r="R26" s="8">
        <v>15119385</v>
      </c>
      <c r="S26" s="8">
        <v>34361927</v>
      </c>
      <c r="T26" s="16">
        <v>76211867</v>
      </c>
      <c r="U26" s="84">
        <v>31456739.935284618</v>
      </c>
      <c r="V26" s="7">
        <v>22139140.696005028</v>
      </c>
      <c r="W26" s="80">
        <v>68068418.670000255</v>
      </c>
      <c r="X26" s="80">
        <v>86456793.698710099</v>
      </c>
      <c r="Y26" s="16">
        <v>208121093</v>
      </c>
      <c r="Z26" s="84">
        <v>63604468</v>
      </c>
      <c r="AA26" s="80">
        <v>59186037.425159723</v>
      </c>
      <c r="AB26" s="80">
        <v>47630070</v>
      </c>
      <c r="AC26" s="80">
        <v>47705539.574840277</v>
      </c>
      <c r="AD26" s="16">
        <v>218126115</v>
      </c>
      <c r="AE26" s="80">
        <v>57713858</v>
      </c>
      <c r="AF26" s="80">
        <v>38258731</v>
      </c>
      <c r="AG26" s="80">
        <v>35006561</v>
      </c>
      <c r="AH26" s="80">
        <v>26646811</v>
      </c>
      <c r="AI26" s="16">
        <v>157625961</v>
      </c>
      <c r="AJ26" s="80">
        <v>33181308</v>
      </c>
      <c r="AK26" s="80">
        <v>19321324</v>
      </c>
      <c r="AL26" s="80">
        <v>34577171</v>
      </c>
      <c r="AM26" s="80">
        <v>27800931</v>
      </c>
      <c r="AN26" s="16">
        <v>114880734</v>
      </c>
      <c r="AO26" s="80">
        <v>34523093</v>
      </c>
      <c r="AP26" s="80">
        <v>21482001</v>
      </c>
      <c r="AQ26" s="80">
        <v>30285241</v>
      </c>
      <c r="AR26" s="80">
        <v>28854265</v>
      </c>
      <c r="AS26" s="16">
        <v>115144600</v>
      </c>
    </row>
    <row r="27" spans="2:45">
      <c r="B27" s="27" t="s">
        <v>154</v>
      </c>
      <c r="C27" s="9" t="s">
        <v>122</v>
      </c>
      <c r="D27" s="19">
        <v>-1099366</v>
      </c>
      <c r="E27" s="19">
        <v>-743989</v>
      </c>
      <c r="F27" s="10">
        <v>-317466</v>
      </c>
      <c r="G27" s="11">
        <v>-187582</v>
      </c>
      <c r="H27" s="11">
        <v>-212994</v>
      </c>
      <c r="I27" s="11">
        <v>-232047</v>
      </c>
      <c r="J27" s="19">
        <v>-950089</v>
      </c>
      <c r="K27" s="10">
        <v>-1224629</v>
      </c>
      <c r="L27" s="11">
        <v>-209224</v>
      </c>
      <c r="M27" s="11">
        <v>-197731</v>
      </c>
      <c r="N27" s="11">
        <v>-188868</v>
      </c>
      <c r="O27" s="19">
        <v>-1820452</v>
      </c>
      <c r="P27" s="10">
        <v>-369714</v>
      </c>
      <c r="Q27" s="11">
        <v>-8124107</v>
      </c>
      <c r="R27" s="11">
        <v>-540761</v>
      </c>
      <c r="S27" s="11">
        <v>-738501</v>
      </c>
      <c r="T27" s="19">
        <v>-9773083</v>
      </c>
      <c r="U27" s="85">
        <v>-1672684</v>
      </c>
      <c r="V27" s="10">
        <v>-8229653.1999999993</v>
      </c>
      <c r="W27" s="79">
        <v>-2209193</v>
      </c>
      <c r="X27" s="79">
        <v>-2295918</v>
      </c>
      <c r="Y27" s="19">
        <v>-14407448.199999999</v>
      </c>
      <c r="Z27" s="85">
        <v>-13732994</v>
      </c>
      <c r="AA27" s="79">
        <v>-1334349</v>
      </c>
      <c r="AB27" s="79">
        <v>-1340359</v>
      </c>
      <c r="AC27" s="79">
        <v>-1314594</v>
      </c>
      <c r="AD27" s="19">
        <v>-17722296</v>
      </c>
      <c r="AE27" s="79">
        <v>-4361033</v>
      </c>
      <c r="AF27" s="79">
        <v>-7676501</v>
      </c>
      <c r="AG27" s="79">
        <v>-3313858</v>
      </c>
      <c r="AH27" s="79">
        <v>-4327195</v>
      </c>
      <c r="AI27" s="19">
        <v>-19678587</v>
      </c>
      <c r="AJ27" s="79">
        <v>-3303572</v>
      </c>
      <c r="AK27" s="79">
        <v>9320633</v>
      </c>
      <c r="AL27" s="79">
        <v>-2110992</v>
      </c>
      <c r="AM27" s="79">
        <v>2718226</v>
      </c>
      <c r="AN27" s="19">
        <v>6624295</v>
      </c>
      <c r="AO27" s="79">
        <v>-2077076</v>
      </c>
      <c r="AP27" s="79">
        <v>5345709</v>
      </c>
      <c r="AQ27" s="79">
        <v>-2225033</v>
      </c>
      <c r="AR27" s="79">
        <v>-2304807</v>
      </c>
      <c r="AS27" s="19">
        <v>-1261207</v>
      </c>
    </row>
    <row r="28" spans="2:45" s="5" customFormat="1">
      <c r="B28" s="26" t="s">
        <v>1</v>
      </c>
      <c r="C28" s="6" t="s">
        <v>123</v>
      </c>
      <c r="D28" s="16">
        <v>4412325</v>
      </c>
      <c r="E28" s="16">
        <v>2589059</v>
      </c>
      <c r="F28" s="7">
        <v>1297703</v>
      </c>
      <c r="G28" s="8">
        <v>1446379</v>
      </c>
      <c r="H28" s="8">
        <v>1722436</v>
      </c>
      <c r="I28" s="8">
        <v>3207189</v>
      </c>
      <c r="J28" s="16">
        <v>7673707</v>
      </c>
      <c r="K28" s="7">
        <v>3499636</v>
      </c>
      <c r="L28" s="8">
        <v>8350503</v>
      </c>
      <c r="M28" s="8">
        <v>11793849</v>
      </c>
      <c r="N28" s="8">
        <v>17596025</v>
      </c>
      <c r="O28" s="16">
        <f>O26+O27</f>
        <v>41240013</v>
      </c>
      <c r="P28" s="7">
        <v>12005170</v>
      </c>
      <c r="Q28" s="8">
        <v>6231564</v>
      </c>
      <c r="R28" s="8">
        <v>14578624</v>
      </c>
      <c r="S28" s="8">
        <v>33623426</v>
      </c>
      <c r="T28" s="16">
        <v>66438784</v>
      </c>
      <c r="U28" s="84">
        <v>29784055.935284618</v>
      </c>
      <c r="V28" s="7">
        <v>13909488.496005025</v>
      </c>
      <c r="W28" s="80">
        <v>65859225.670000255</v>
      </c>
      <c r="X28" s="80">
        <v>84160874.898710102</v>
      </c>
      <c r="Y28" s="16">
        <v>193713645</v>
      </c>
      <c r="Z28" s="84">
        <v>49871474</v>
      </c>
      <c r="AA28" s="80">
        <v>57851688.425159723</v>
      </c>
      <c r="AB28" s="80">
        <v>46289711</v>
      </c>
      <c r="AC28" s="80">
        <v>46390945.574840277</v>
      </c>
      <c r="AD28" s="16">
        <v>200403819</v>
      </c>
      <c r="AE28" s="80">
        <v>53352825</v>
      </c>
      <c r="AF28" s="80">
        <v>30582230</v>
      </c>
      <c r="AG28" s="80">
        <v>31692703</v>
      </c>
      <c r="AH28" s="80">
        <v>22319616</v>
      </c>
      <c r="AI28" s="16">
        <v>137947374</v>
      </c>
      <c r="AJ28" s="80">
        <v>29877736</v>
      </c>
      <c r="AK28" s="80">
        <v>28641957</v>
      </c>
      <c r="AL28" s="80">
        <v>32466179</v>
      </c>
      <c r="AM28" s="80">
        <v>30519157</v>
      </c>
      <c r="AN28" s="16">
        <v>121505029</v>
      </c>
      <c r="AO28" s="80">
        <v>32446017</v>
      </c>
      <c r="AP28" s="80">
        <v>26827710</v>
      </c>
      <c r="AQ28" s="80">
        <v>28060208</v>
      </c>
      <c r="AR28" s="80">
        <v>26549458</v>
      </c>
      <c r="AS28" s="16">
        <v>113883393</v>
      </c>
    </row>
    <row r="29" spans="2:45">
      <c r="D29" s="19"/>
      <c r="E29" s="19"/>
      <c r="F29" s="10"/>
      <c r="G29" s="11"/>
      <c r="H29" s="11"/>
      <c r="I29" s="11"/>
      <c r="J29" s="19"/>
      <c r="K29" s="10"/>
      <c r="L29" s="11"/>
      <c r="M29" s="11"/>
      <c r="N29" s="11"/>
      <c r="O29" s="19"/>
      <c r="P29" s="10"/>
      <c r="Q29" s="11"/>
      <c r="R29" s="11"/>
      <c r="S29" s="11"/>
      <c r="T29" s="19"/>
      <c r="U29" s="85"/>
      <c r="V29" s="10"/>
      <c r="W29" s="79"/>
      <c r="X29" s="79"/>
      <c r="Y29" s="19"/>
      <c r="Z29" s="85"/>
      <c r="AA29" s="79"/>
      <c r="AB29" s="79"/>
      <c r="AC29" s="79"/>
      <c r="AD29" s="19"/>
      <c r="AE29" s="79"/>
      <c r="AF29" s="79"/>
      <c r="AG29" s="79"/>
      <c r="AH29" s="79"/>
      <c r="AI29" s="19"/>
      <c r="AJ29" s="79"/>
      <c r="AK29" s="79"/>
      <c r="AL29" s="79"/>
      <c r="AM29" s="79"/>
      <c r="AN29" s="19"/>
      <c r="AO29" s="79"/>
      <c r="AP29" s="79"/>
      <c r="AQ29" s="79"/>
      <c r="AR29" s="79"/>
      <c r="AS29" s="19"/>
    </row>
    <row r="30" spans="2:45" s="70" customFormat="1">
      <c r="B30" s="71" t="s">
        <v>25</v>
      </c>
      <c r="C30" s="72" t="s">
        <v>125</v>
      </c>
      <c r="D30" s="73"/>
      <c r="E30" s="73"/>
      <c r="F30" s="74"/>
      <c r="G30" s="72"/>
      <c r="H30" s="72"/>
      <c r="I30" s="72"/>
      <c r="J30" s="73"/>
      <c r="K30" s="74"/>
      <c r="L30" s="72"/>
      <c r="M30" s="72"/>
      <c r="N30" s="72"/>
      <c r="O30" s="73"/>
      <c r="P30" s="74"/>
      <c r="Q30" s="72"/>
      <c r="R30" s="72"/>
      <c r="S30" s="72"/>
      <c r="T30" s="73"/>
      <c r="U30" s="89"/>
      <c r="V30" s="74"/>
      <c r="W30" s="89"/>
      <c r="X30" s="89"/>
      <c r="Y30" s="73"/>
      <c r="Z30" s="89"/>
      <c r="AA30" s="89"/>
      <c r="AB30" s="89"/>
      <c r="AC30" s="89"/>
      <c r="AD30" s="73"/>
      <c r="AE30" s="89"/>
      <c r="AF30" s="89"/>
      <c r="AG30" s="89"/>
      <c r="AH30" s="89"/>
      <c r="AI30" s="73"/>
      <c r="AJ30" s="89"/>
      <c r="AK30" s="89"/>
      <c r="AL30" s="89"/>
      <c r="AM30" s="89"/>
      <c r="AN30" s="73"/>
      <c r="AO30" s="89"/>
      <c r="AP30" s="89"/>
      <c r="AQ30" s="89"/>
      <c r="AR30" s="89"/>
      <c r="AS30" s="73"/>
    </row>
    <row r="31" spans="2:45" s="5" customFormat="1">
      <c r="B31" s="26" t="s">
        <v>127</v>
      </c>
      <c r="C31" s="6" t="s">
        <v>126</v>
      </c>
      <c r="D31" s="16">
        <v>0</v>
      </c>
      <c r="E31" s="16">
        <v>0</v>
      </c>
      <c r="F31" s="7">
        <v>0</v>
      </c>
      <c r="G31" s="8">
        <v>0</v>
      </c>
      <c r="H31" s="8">
        <v>0</v>
      </c>
      <c r="I31" s="8">
        <v>0</v>
      </c>
      <c r="J31" s="16">
        <v>0</v>
      </c>
      <c r="K31" s="7">
        <v>0</v>
      </c>
      <c r="L31" s="8">
        <v>0</v>
      </c>
      <c r="M31" s="8">
        <v>0</v>
      </c>
      <c r="N31" s="8">
        <v>0</v>
      </c>
      <c r="O31" s="16">
        <v>0</v>
      </c>
      <c r="P31" s="7">
        <v>0</v>
      </c>
      <c r="Q31" s="8">
        <v>0</v>
      </c>
      <c r="R31" s="8">
        <v>0</v>
      </c>
      <c r="S31" s="8">
        <v>0</v>
      </c>
      <c r="T31" s="16">
        <v>0</v>
      </c>
      <c r="U31" s="80">
        <v>0</v>
      </c>
      <c r="V31" s="7">
        <v>20000</v>
      </c>
      <c r="W31" s="80">
        <v>60000</v>
      </c>
      <c r="X31" s="80">
        <v>0</v>
      </c>
      <c r="Y31" s="16">
        <v>80000</v>
      </c>
      <c r="Z31" s="80"/>
      <c r="AA31" s="80">
        <v>893757.53</v>
      </c>
      <c r="AB31" s="80">
        <v>20156392.469999999</v>
      </c>
      <c r="AC31" s="80">
        <v>72128</v>
      </c>
      <c r="AD31" s="16">
        <f>SUM(AD32:AD34)</f>
        <v>21122278</v>
      </c>
      <c r="AE31" s="80">
        <f>SUM(AE32:AE34)</f>
        <v>222582</v>
      </c>
      <c r="AF31" s="80">
        <v>181722</v>
      </c>
      <c r="AG31" s="80">
        <v>178787</v>
      </c>
      <c r="AH31" s="80">
        <v>59000</v>
      </c>
      <c r="AI31" s="16">
        <v>642091</v>
      </c>
      <c r="AJ31" s="80">
        <v>2219244</v>
      </c>
      <c r="AK31" s="80">
        <v>8867</v>
      </c>
      <c r="AL31" s="80">
        <v>78684</v>
      </c>
      <c r="AM31" s="80">
        <v>105172</v>
      </c>
      <c r="AN31" s="16">
        <v>2411967</v>
      </c>
      <c r="AO31" s="80">
        <v>306000</v>
      </c>
      <c r="AP31" s="80">
        <v>13279</v>
      </c>
      <c r="AQ31" s="80">
        <v>21413</v>
      </c>
      <c r="AR31" s="80">
        <v>15806</v>
      </c>
      <c r="AS31" s="16">
        <v>356498</v>
      </c>
    </row>
    <row r="32" spans="2:45">
      <c r="B32" s="27" t="s">
        <v>190</v>
      </c>
      <c r="C32" s="9" t="s">
        <v>223</v>
      </c>
      <c r="D32" s="19"/>
      <c r="E32" s="19"/>
      <c r="F32" s="10"/>
      <c r="G32" s="11"/>
      <c r="H32" s="11"/>
      <c r="I32" s="11"/>
      <c r="J32" s="19"/>
      <c r="K32" s="10"/>
      <c r="L32" s="11"/>
      <c r="M32" s="11"/>
      <c r="N32" s="11"/>
      <c r="O32" s="19"/>
      <c r="P32" s="10"/>
      <c r="Q32" s="11"/>
      <c r="R32" s="11"/>
      <c r="S32" s="11"/>
      <c r="T32" s="19"/>
      <c r="U32" s="79"/>
      <c r="V32" s="10">
        <v>20000</v>
      </c>
      <c r="W32" s="79">
        <v>60000</v>
      </c>
      <c r="X32" s="79">
        <v>0</v>
      </c>
      <c r="Y32" s="19">
        <v>80000</v>
      </c>
      <c r="Z32" s="79"/>
      <c r="AA32" s="79">
        <v>893757.53</v>
      </c>
      <c r="AB32" s="79">
        <v>-8757.5300000000279</v>
      </c>
      <c r="AC32" s="79">
        <v>72128</v>
      </c>
      <c r="AD32" s="19">
        <v>957128</v>
      </c>
      <c r="AE32" s="79">
        <v>222582</v>
      </c>
      <c r="AF32" s="79">
        <v>181722</v>
      </c>
      <c r="AG32" s="79">
        <v>178787</v>
      </c>
      <c r="AH32" s="79">
        <v>-6800</v>
      </c>
      <c r="AI32" s="19">
        <v>576291</v>
      </c>
      <c r="AJ32" s="79">
        <v>2200000</v>
      </c>
      <c r="AK32" s="79">
        <v>0</v>
      </c>
      <c r="AL32" s="79">
        <v>0</v>
      </c>
      <c r="AM32" s="79">
        <v>0</v>
      </c>
      <c r="AN32" s="19">
        <v>2200000</v>
      </c>
      <c r="AO32" s="79">
        <v>0</v>
      </c>
      <c r="AP32" s="79">
        <v>0</v>
      </c>
      <c r="AQ32" s="79">
        <v>0</v>
      </c>
      <c r="AR32" s="79">
        <v>0</v>
      </c>
      <c r="AS32" s="19">
        <v>0</v>
      </c>
    </row>
    <row r="33" spans="2:45">
      <c r="B33" s="27" t="s">
        <v>237</v>
      </c>
      <c r="C33" s="9" t="s">
        <v>238</v>
      </c>
      <c r="D33" s="19"/>
      <c r="E33" s="19"/>
      <c r="F33" s="10"/>
      <c r="G33" s="11"/>
      <c r="H33" s="11"/>
      <c r="I33" s="11"/>
      <c r="J33" s="19"/>
      <c r="K33" s="10"/>
      <c r="L33" s="11"/>
      <c r="M33" s="11"/>
      <c r="N33" s="11"/>
      <c r="O33" s="19"/>
      <c r="P33" s="10"/>
      <c r="Q33" s="11"/>
      <c r="R33" s="11"/>
      <c r="S33" s="11"/>
      <c r="T33" s="19"/>
      <c r="U33" s="79"/>
      <c r="V33" s="10"/>
      <c r="W33" s="79"/>
      <c r="X33" s="79"/>
      <c r="Y33" s="19"/>
      <c r="Z33" s="79"/>
      <c r="AA33" s="79"/>
      <c r="AB33" s="79"/>
      <c r="AC33" s="79"/>
      <c r="AD33" s="19"/>
      <c r="AE33" s="79"/>
      <c r="AF33" s="79"/>
      <c r="AG33" s="79"/>
      <c r="AH33" s="79">
        <v>6800</v>
      </c>
      <c r="AI33" s="19">
        <v>6800</v>
      </c>
      <c r="AJ33" s="79">
        <v>19244</v>
      </c>
      <c r="AK33" s="79">
        <v>0</v>
      </c>
      <c r="AL33" s="79">
        <v>0</v>
      </c>
      <c r="AM33" s="79">
        <v>0</v>
      </c>
      <c r="AN33" s="19">
        <v>19244</v>
      </c>
      <c r="AO33" s="79">
        <v>0</v>
      </c>
      <c r="AP33" s="79">
        <v>0</v>
      </c>
      <c r="AQ33" s="79">
        <v>0</v>
      </c>
      <c r="AR33" s="79">
        <v>0</v>
      </c>
      <c r="AS33" s="19">
        <v>0</v>
      </c>
    </row>
    <row r="34" spans="2:45" ht="21">
      <c r="B34" s="27" t="s">
        <v>218</v>
      </c>
      <c r="C34" s="9"/>
      <c r="D34" s="19"/>
      <c r="E34" s="19"/>
      <c r="F34" s="10"/>
      <c r="G34" s="11"/>
      <c r="H34" s="11"/>
      <c r="I34" s="11"/>
      <c r="J34" s="19"/>
      <c r="K34" s="10"/>
      <c r="L34" s="11"/>
      <c r="M34" s="11"/>
      <c r="N34" s="11"/>
      <c r="O34" s="19"/>
      <c r="P34" s="10"/>
      <c r="Q34" s="11"/>
      <c r="R34" s="11"/>
      <c r="S34" s="11"/>
      <c r="T34" s="19"/>
      <c r="U34" s="79"/>
      <c r="V34" s="10"/>
      <c r="W34" s="79"/>
      <c r="X34" s="79"/>
      <c r="Y34" s="19"/>
      <c r="Z34" s="79"/>
      <c r="AA34" s="79"/>
      <c r="AB34" s="79">
        <v>20165150</v>
      </c>
      <c r="AC34" s="79">
        <v>0</v>
      </c>
      <c r="AD34" s="19">
        <v>20165150</v>
      </c>
      <c r="AE34" s="79"/>
      <c r="AF34" s="79"/>
      <c r="AG34" s="79"/>
      <c r="AH34" s="79"/>
      <c r="AI34" s="19"/>
      <c r="AJ34" s="79">
        <v>0</v>
      </c>
      <c r="AK34" s="79">
        <v>0</v>
      </c>
      <c r="AL34" s="79">
        <v>0</v>
      </c>
      <c r="AM34" s="79">
        <v>0</v>
      </c>
      <c r="AN34" s="19">
        <v>0</v>
      </c>
      <c r="AO34" s="79">
        <v>0</v>
      </c>
      <c r="AP34" s="79">
        <v>0</v>
      </c>
      <c r="AQ34" s="79">
        <v>0</v>
      </c>
      <c r="AR34" s="79">
        <v>0</v>
      </c>
      <c r="AS34" s="19">
        <v>0</v>
      </c>
    </row>
    <row r="35" spans="2:45">
      <c r="B35" s="27" t="s">
        <v>235</v>
      </c>
      <c r="C35" s="27" t="s">
        <v>236</v>
      </c>
      <c r="D35" s="19"/>
      <c r="E35" s="19"/>
      <c r="F35" s="10"/>
      <c r="G35" s="11"/>
      <c r="H35" s="11"/>
      <c r="I35" s="11"/>
      <c r="J35" s="19"/>
      <c r="K35" s="10"/>
      <c r="L35" s="11"/>
      <c r="M35" s="11"/>
      <c r="N35" s="11"/>
      <c r="O35" s="19"/>
      <c r="P35" s="10"/>
      <c r="Q35" s="11"/>
      <c r="R35" s="11"/>
      <c r="S35" s="11"/>
      <c r="T35" s="19"/>
      <c r="U35" s="79"/>
      <c r="V35" s="10"/>
      <c r="W35" s="79"/>
      <c r="X35" s="79"/>
      <c r="Y35" s="19"/>
      <c r="Z35" s="79"/>
      <c r="AA35" s="79"/>
      <c r="AB35" s="79"/>
      <c r="AC35" s="79"/>
      <c r="AD35" s="19"/>
      <c r="AE35" s="79"/>
      <c r="AF35" s="79"/>
      <c r="AG35" s="79"/>
      <c r="AH35" s="79">
        <v>59000</v>
      </c>
      <c r="AI35" s="19">
        <v>59000</v>
      </c>
      <c r="AJ35" s="79"/>
      <c r="AK35" s="79">
        <v>8867</v>
      </c>
      <c r="AL35" s="79">
        <v>78684</v>
      </c>
      <c r="AM35" s="79">
        <v>105172</v>
      </c>
      <c r="AN35" s="19">
        <v>192723</v>
      </c>
      <c r="AO35" s="79">
        <v>306000</v>
      </c>
      <c r="AP35" s="79">
        <v>13279</v>
      </c>
      <c r="AQ35" s="79">
        <v>21413</v>
      </c>
      <c r="AR35" s="79">
        <v>15806</v>
      </c>
      <c r="AS35" s="19">
        <v>356498</v>
      </c>
    </row>
    <row r="36" spans="2:45" s="5" customFormat="1">
      <c r="B36" s="26" t="s">
        <v>128</v>
      </c>
      <c r="C36" s="6" t="s">
        <v>129</v>
      </c>
      <c r="D36" s="16">
        <v>-1097131</v>
      </c>
      <c r="E36" s="16">
        <v>-764393</v>
      </c>
      <c r="F36" s="7">
        <v>-16939</v>
      </c>
      <c r="G36" s="8">
        <v>0</v>
      </c>
      <c r="H36" s="8">
        <v>-199615</v>
      </c>
      <c r="I36" s="8">
        <v>-231285</v>
      </c>
      <c r="J36" s="16">
        <v>-447839</v>
      </c>
      <c r="K36" s="7">
        <v>-353168</v>
      </c>
      <c r="L36" s="8">
        <v>-497607</v>
      </c>
      <c r="M36" s="8">
        <v>-420156</v>
      </c>
      <c r="N36" s="8">
        <v>-494778</v>
      </c>
      <c r="O36" s="16">
        <v>-1765709</v>
      </c>
      <c r="P36" s="7">
        <v>-1001908</v>
      </c>
      <c r="Q36" s="8">
        <v>-889525</v>
      </c>
      <c r="R36" s="8">
        <v>-1097420</v>
      </c>
      <c r="S36" s="8">
        <v>-554459</v>
      </c>
      <c r="T36" s="16">
        <v>-3543312</v>
      </c>
      <c r="U36" s="80">
        <v>-959914</v>
      </c>
      <c r="V36" s="7">
        <v>-867816.64999999991</v>
      </c>
      <c r="W36" s="80">
        <v>-1815083.54</v>
      </c>
      <c r="X36" s="80">
        <v>-1034955.81</v>
      </c>
      <c r="Y36" s="16">
        <v>-4677770</v>
      </c>
      <c r="Z36" s="80">
        <v>-2909365</v>
      </c>
      <c r="AA36" s="80">
        <v>-9462408.0851600002</v>
      </c>
      <c r="AB36" s="80">
        <v>-217595384</v>
      </c>
      <c r="AC36" s="80">
        <v>-13159938.914840013</v>
      </c>
      <c r="AD36" s="16">
        <f>SUM(AD37:AD40)</f>
        <v>-243127096</v>
      </c>
      <c r="AE36" s="80">
        <f>SUM(AE37:AE40)</f>
        <v>-23950880</v>
      </c>
      <c r="AF36" s="80">
        <f>SUM(AF37:AF40)</f>
        <v>-15585200.101023998</v>
      </c>
      <c r="AG36" s="80">
        <v>-8184800.8989759982</v>
      </c>
      <c r="AH36" s="80">
        <v>-8425552</v>
      </c>
      <c r="AI36" s="16">
        <v>-56146433</v>
      </c>
      <c r="AJ36" s="80">
        <v>-16905767</v>
      </c>
      <c r="AK36" s="80">
        <v>-9550124</v>
      </c>
      <c r="AL36" s="80">
        <v>-2076571</v>
      </c>
      <c r="AM36" s="80">
        <v>-448608</v>
      </c>
      <c r="AN36" s="16">
        <v>-28981070</v>
      </c>
      <c r="AO36" s="80">
        <v>-1738947</v>
      </c>
      <c r="AP36" s="80">
        <v>-12527104</v>
      </c>
      <c r="AQ36" s="80">
        <v>-1384117</v>
      </c>
      <c r="AR36" s="80">
        <v>-2301597</v>
      </c>
      <c r="AS36" s="16">
        <v>-17951765</v>
      </c>
    </row>
    <row r="37" spans="2:45" ht="21">
      <c r="B37" s="27" t="s">
        <v>219</v>
      </c>
      <c r="C37" s="9" t="s">
        <v>130</v>
      </c>
      <c r="D37" s="19">
        <v>-1097131</v>
      </c>
      <c r="E37" s="19">
        <v>-764393</v>
      </c>
      <c r="F37" s="10">
        <v>-16939</v>
      </c>
      <c r="G37" s="11">
        <v>0</v>
      </c>
      <c r="H37" s="11">
        <v>-199615</v>
      </c>
      <c r="I37" s="11">
        <v>-231285</v>
      </c>
      <c r="J37" s="19">
        <v>-447839</v>
      </c>
      <c r="K37" s="10">
        <v>-353168</v>
      </c>
      <c r="L37" s="11">
        <v>-497607</v>
      </c>
      <c r="M37" s="11">
        <v>-420156</v>
      </c>
      <c r="N37" s="11">
        <v>-494778</v>
      </c>
      <c r="O37" s="19">
        <v>-1765709</v>
      </c>
      <c r="P37" s="10">
        <v>-1001908</v>
      </c>
      <c r="Q37" s="11">
        <v>-889525</v>
      </c>
      <c r="R37" s="11">
        <v>-1017420</v>
      </c>
      <c r="S37" s="11">
        <v>-554459</v>
      </c>
      <c r="T37" s="19">
        <v>-3463312</v>
      </c>
      <c r="U37" s="79">
        <v>-959914</v>
      </c>
      <c r="V37" s="10">
        <v>-867816.64999999991</v>
      </c>
      <c r="W37" s="79">
        <v>-930083.54</v>
      </c>
      <c r="X37" s="79">
        <v>-1034956.0699999998</v>
      </c>
      <c r="Y37" s="19">
        <v>-3792770.26</v>
      </c>
      <c r="Z37" s="79">
        <v>-2909365</v>
      </c>
      <c r="AA37" s="79">
        <v>-9462408.0851600002</v>
      </c>
      <c r="AB37" s="79">
        <v>-217170526</v>
      </c>
      <c r="AC37" s="79">
        <v>-13004796.914840013</v>
      </c>
      <c r="AD37" s="19">
        <f>-218160548-24386548</f>
        <v>-242547096</v>
      </c>
      <c r="AE37" s="79">
        <v>-9630481</v>
      </c>
      <c r="AF37" s="79">
        <v>-15585200.101023998</v>
      </c>
      <c r="AG37" s="79">
        <v>-8184800.8989760019</v>
      </c>
      <c r="AH37" s="79">
        <v>-6225552</v>
      </c>
      <c r="AI37" s="19">
        <v>-39626034</v>
      </c>
      <c r="AJ37" s="79">
        <v>-5061360</v>
      </c>
      <c r="AK37" s="79">
        <v>-5200030</v>
      </c>
      <c r="AL37" s="79">
        <v>-340577</v>
      </c>
      <c r="AM37" s="79">
        <v>-131333</v>
      </c>
      <c r="AN37" s="19">
        <v>-10733300</v>
      </c>
      <c r="AO37" s="79">
        <v>-173882</v>
      </c>
      <c r="AP37" s="79">
        <v>-1569389</v>
      </c>
      <c r="AQ37" s="79">
        <v>-1384117</v>
      </c>
      <c r="AR37" s="79">
        <v>-1144330</v>
      </c>
      <c r="AS37" s="19">
        <v>-4271718</v>
      </c>
    </row>
    <row r="38" spans="2:45">
      <c r="B38" s="27" t="s">
        <v>228</v>
      </c>
      <c r="C38" s="9" t="s">
        <v>229</v>
      </c>
      <c r="D38" s="19"/>
      <c r="E38" s="19"/>
      <c r="F38" s="10"/>
      <c r="G38" s="11"/>
      <c r="H38" s="11"/>
      <c r="I38" s="11"/>
      <c r="J38" s="19"/>
      <c r="K38" s="10"/>
      <c r="L38" s="11"/>
      <c r="M38" s="11"/>
      <c r="N38" s="11"/>
      <c r="O38" s="19"/>
      <c r="P38" s="10"/>
      <c r="Q38" s="11"/>
      <c r="R38" s="11"/>
      <c r="S38" s="11"/>
      <c r="T38" s="19"/>
      <c r="U38" s="85"/>
      <c r="V38" s="10"/>
      <c r="W38" s="79"/>
      <c r="X38" s="79"/>
      <c r="Y38" s="19"/>
      <c r="Z38" s="85"/>
      <c r="AA38" s="79"/>
      <c r="AB38" s="79"/>
      <c r="AC38" s="79"/>
      <c r="AD38" s="19"/>
      <c r="AE38" s="79">
        <v>-14320399</v>
      </c>
      <c r="AF38" s="79"/>
      <c r="AG38" s="79"/>
      <c r="AH38" s="79"/>
      <c r="AI38" s="19">
        <v>-14320399</v>
      </c>
      <c r="AJ38" s="79">
        <v>-11844407</v>
      </c>
      <c r="AK38" s="79">
        <v>0</v>
      </c>
      <c r="AL38" s="79">
        <v>-1135994</v>
      </c>
      <c r="AM38" s="79">
        <v>0</v>
      </c>
      <c r="AN38" s="19">
        <v>-12980401</v>
      </c>
      <c r="AO38" s="79">
        <v>-1211790</v>
      </c>
      <c r="AP38" s="79">
        <v>0</v>
      </c>
      <c r="AQ38" s="79">
        <v>0</v>
      </c>
      <c r="AR38" s="79">
        <v>-1157267</v>
      </c>
      <c r="AS38" s="19">
        <v>-2369057</v>
      </c>
    </row>
    <row r="39" spans="2:45">
      <c r="B39" s="27" t="s">
        <v>264</v>
      </c>
      <c r="C39" s="9" t="s">
        <v>265</v>
      </c>
      <c r="D39" s="19"/>
      <c r="E39" s="19"/>
      <c r="F39" s="10"/>
      <c r="G39" s="11"/>
      <c r="H39" s="11"/>
      <c r="I39" s="11"/>
      <c r="J39" s="19"/>
      <c r="K39" s="10"/>
      <c r="L39" s="11"/>
      <c r="M39" s="11"/>
      <c r="N39" s="11"/>
      <c r="O39" s="19"/>
      <c r="P39" s="10"/>
      <c r="Q39" s="11"/>
      <c r="R39" s="11"/>
      <c r="S39" s="11"/>
      <c r="T39" s="19"/>
      <c r="U39" s="85"/>
      <c r="V39" s="10"/>
      <c r="W39" s="79"/>
      <c r="X39" s="79"/>
      <c r="Y39" s="19"/>
      <c r="Z39" s="85"/>
      <c r="AA39" s="79"/>
      <c r="AB39" s="79"/>
      <c r="AC39" s="79"/>
      <c r="AD39" s="19"/>
      <c r="AE39" s="79"/>
      <c r="AF39" s="79"/>
      <c r="AG39" s="79"/>
      <c r="AH39" s="79"/>
      <c r="AI39" s="19"/>
      <c r="AJ39" s="79">
        <v>0</v>
      </c>
      <c r="AK39" s="79">
        <v>-4350094</v>
      </c>
      <c r="AL39" s="79">
        <v>0</v>
      </c>
      <c r="AM39" s="79">
        <v>0</v>
      </c>
      <c r="AN39" s="19">
        <v>-4350094</v>
      </c>
      <c r="AO39" s="79">
        <v>0</v>
      </c>
      <c r="AP39" s="79">
        <v>-10957715</v>
      </c>
      <c r="AQ39" s="79">
        <v>0</v>
      </c>
      <c r="AR39" s="79">
        <v>0</v>
      </c>
      <c r="AS39" s="19">
        <v>-10957715</v>
      </c>
    </row>
    <row r="40" spans="2:45">
      <c r="B40" s="27" t="s">
        <v>176</v>
      </c>
      <c r="C40" s="9" t="s">
        <v>177</v>
      </c>
      <c r="D40" s="19"/>
      <c r="E40" s="19"/>
      <c r="F40" s="10">
        <v>0</v>
      </c>
      <c r="G40" s="11">
        <v>0</v>
      </c>
      <c r="H40" s="11">
        <v>0</v>
      </c>
      <c r="I40" s="11">
        <v>0</v>
      </c>
      <c r="J40" s="19">
        <v>0</v>
      </c>
      <c r="K40" s="10">
        <v>0</v>
      </c>
      <c r="L40" s="11">
        <v>0</v>
      </c>
      <c r="M40" s="11">
        <v>0</v>
      </c>
      <c r="N40" s="11">
        <v>0</v>
      </c>
      <c r="O40" s="19">
        <v>0</v>
      </c>
      <c r="P40" s="10">
        <v>0</v>
      </c>
      <c r="Q40" s="11">
        <v>0</v>
      </c>
      <c r="R40" s="11">
        <v>-80000</v>
      </c>
      <c r="S40" s="11">
        <v>0</v>
      </c>
      <c r="T40" s="19">
        <v>-80000</v>
      </c>
      <c r="U40" s="79">
        <v>0</v>
      </c>
      <c r="V40" s="10">
        <v>0</v>
      </c>
      <c r="W40" s="79">
        <v>-885000</v>
      </c>
      <c r="X40" s="79">
        <v>0</v>
      </c>
      <c r="Y40" s="19">
        <v>-885000</v>
      </c>
      <c r="Z40" s="79"/>
      <c r="AA40" s="79">
        <v>0</v>
      </c>
      <c r="AB40" s="79">
        <v>-424858</v>
      </c>
      <c r="AC40" s="79">
        <v>-155142</v>
      </c>
      <c r="AD40" s="19">
        <v>-580000</v>
      </c>
      <c r="AE40" s="79"/>
      <c r="AF40" s="79"/>
      <c r="AG40" s="79"/>
      <c r="AH40" s="79">
        <v>-2200000</v>
      </c>
      <c r="AI40" s="19">
        <v>-2200000</v>
      </c>
      <c r="AJ40" s="79">
        <v>0</v>
      </c>
      <c r="AK40" s="79">
        <v>0</v>
      </c>
      <c r="AL40" s="79">
        <v>-600000</v>
      </c>
      <c r="AM40" s="79">
        <v>-317275</v>
      </c>
      <c r="AN40" s="19">
        <v>-917275</v>
      </c>
      <c r="AO40" s="79">
        <v>-353275</v>
      </c>
      <c r="AP40" s="79">
        <v>0</v>
      </c>
      <c r="AQ40" s="79">
        <v>0</v>
      </c>
      <c r="AR40" s="79">
        <v>0</v>
      </c>
      <c r="AS40" s="19">
        <v>-353275</v>
      </c>
    </row>
    <row r="41" spans="2:45">
      <c r="B41" s="26" t="s">
        <v>3</v>
      </c>
      <c r="C41" s="6" t="s">
        <v>131</v>
      </c>
      <c r="D41" s="16">
        <v>-1097131</v>
      </c>
      <c r="E41" s="16">
        <v>-764393</v>
      </c>
      <c r="F41" s="7">
        <v>-16939</v>
      </c>
      <c r="G41" s="8">
        <v>0</v>
      </c>
      <c r="H41" s="8">
        <v>-199615</v>
      </c>
      <c r="I41" s="8">
        <v>-231285</v>
      </c>
      <c r="J41" s="16">
        <v>-447839</v>
      </c>
      <c r="K41" s="7">
        <v>-353168</v>
      </c>
      <c r="L41" s="8">
        <v>-497607</v>
      </c>
      <c r="M41" s="8">
        <v>-420156</v>
      </c>
      <c r="N41" s="8">
        <v>-494778</v>
      </c>
      <c r="O41" s="16">
        <f>O37</f>
        <v>-1765709</v>
      </c>
      <c r="P41" s="7">
        <v>-1001908</v>
      </c>
      <c r="Q41" s="8">
        <v>-889525</v>
      </c>
      <c r="R41" s="8">
        <v>-1097420</v>
      </c>
      <c r="S41" s="8">
        <v>-554459</v>
      </c>
      <c r="T41" s="16">
        <v>-3543312</v>
      </c>
      <c r="U41" s="80">
        <v>-959914</v>
      </c>
      <c r="V41" s="7">
        <v>-847816.64999999991</v>
      </c>
      <c r="W41" s="80">
        <v>-1755083.54</v>
      </c>
      <c r="X41" s="80">
        <v>-1034956.0699999998</v>
      </c>
      <c r="Y41" s="16">
        <v>-4597770.26</v>
      </c>
      <c r="Z41" s="80">
        <v>-2909365</v>
      </c>
      <c r="AA41" s="80">
        <v>-8568650.5551600009</v>
      </c>
      <c r="AB41" s="80">
        <v>-197438990.53</v>
      </c>
      <c r="AC41" s="80">
        <v>-13087595.914839983</v>
      </c>
      <c r="AD41" s="16">
        <v>-222004602</v>
      </c>
      <c r="AE41" s="80">
        <v>-23728299</v>
      </c>
      <c r="AF41" s="80">
        <v>-15403477.101024002</v>
      </c>
      <c r="AG41" s="80">
        <v>-8006013.8989759982</v>
      </c>
      <c r="AH41" s="80">
        <v>-8366552</v>
      </c>
      <c r="AI41" s="16">
        <v>-55504342</v>
      </c>
      <c r="AJ41" s="80">
        <v>-14686523</v>
      </c>
      <c r="AK41" s="80">
        <v>-9541257</v>
      </c>
      <c r="AL41" s="80">
        <v>-1997887</v>
      </c>
      <c r="AM41" s="80">
        <v>-343436</v>
      </c>
      <c r="AN41" s="16">
        <v>-26569103</v>
      </c>
      <c r="AO41" s="80">
        <v>-1432947</v>
      </c>
      <c r="AP41" s="80">
        <v>-12513825</v>
      </c>
      <c r="AQ41" s="80">
        <v>-1362704</v>
      </c>
      <c r="AR41" s="80">
        <v>-2285791</v>
      </c>
      <c r="AS41" s="16">
        <v>-17595267</v>
      </c>
    </row>
    <row r="42" spans="2:45">
      <c r="B42" s="27"/>
      <c r="C42" s="9"/>
      <c r="D42" s="19"/>
      <c r="E42" s="19"/>
      <c r="F42" s="10"/>
      <c r="G42" s="11"/>
      <c r="H42" s="11"/>
      <c r="I42" s="11"/>
      <c r="J42" s="19"/>
      <c r="K42" s="10"/>
      <c r="L42" s="11"/>
      <c r="M42" s="11"/>
      <c r="N42" s="11"/>
      <c r="O42" s="19"/>
      <c r="P42" s="10"/>
      <c r="Q42" s="11"/>
      <c r="R42" s="11"/>
      <c r="S42" s="11"/>
      <c r="T42" s="19"/>
      <c r="U42" s="79"/>
      <c r="V42" s="10"/>
      <c r="W42" s="79"/>
      <c r="X42" s="79"/>
      <c r="Y42" s="19"/>
      <c r="Z42" s="79"/>
      <c r="AA42" s="79"/>
      <c r="AB42" s="79"/>
      <c r="AC42" s="79"/>
      <c r="AD42" s="19"/>
      <c r="AE42" s="79"/>
      <c r="AF42" s="79"/>
      <c r="AG42" s="79"/>
      <c r="AH42" s="79"/>
      <c r="AI42" s="19"/>
      <c r="AJ42" s="79"/>
      <c r="AK42" s="79"/>
      <c r="AL42" s="79"/>
      <c r="AM42" s="79"/>
      <c r="AN42" s="19"/>
      <c r="AO42" s="79"/>
      <c r="AP42" s="79"/>
      <c r="AQ42" s="79"/>
      <c r="AR42" s="79"/>
      <c r="AS42" s="19"/>
    </row>
    <row r="43" spans="2:45" s="70" customFormat="1">
      <c r="B43" s="71" t="s">
        <v>26</v>
      </c>
      <c r="C43" s="72" t="s">
        <v>132</v>
      </c>
      <c r="D43" s="73"/>
      <c r="E43" s="73"/>
      <c r="F43" s="74"/>
      <c r="G43" s="72"/>
      <c r="H43" s="72"/>
      <c r="I43" s="72"/>
      <c r="J43" s="73"/>
      <c r="K43" s="74"/>
      <c r="L43" s="72"/>
      <c r="M43" s="72"/>
      <c r="N43" s="72"/>
      <c r="O43" s="73"/>
      <c r="P43" s="74"/>
      <c r="Q43" s="72"/>
      <c r="R43" s="72"/>
      <c r="S43" s="72"/>
      <c r="T43" s="73"/>
      <c r="U43" s="87"/>
      <c r="V43" s="74"/>
      <c r="W43" s="89"/>
      <c r="X43" s="89"/>
      <c r="Y43" s="73"/>
      <c r="Z43" s="89"/>
      <c r="AA43" s="89"/>
      <c r="AB43" s="89"/>
      <c r="AC43" s="89"/>
      <c r="AD43" s="73"/>
      <c r="AE43" s="89"/>
      <c r="AF43" s="89"/>
      <c r="AG43" s="89"/>
      <c r="AH43" s="89"/>
      <c r="AI43" s="73"/>
      <c r="AJ43" s="89"/>
      <c r="AK43" s="89"/>
      <c r="AL43" s="89"/>
      <c r="AM43" s="89"/>
      <c r="AN43" s="73"/>
      <c r="AO43" s="89"/>
      <c r="AP43" s="89"/>
      <c r="AQ43" s="89"/>
      <c r="AR43" s="89"/>
      <c r="AS43" s="73"/>
    </row>
    <row r="44" spans="2:45" s="5" customFormat="1">
      <c r="B44" s="26" t="s">
        <v>127</v>
      </c>
      <c r="C44" s="6" t="s">
        <v>126</v>
      </c>
      <c r="D44" s="16">
        <v>4800</v>
      </c>
      <c r="E44" s="16">
        <v>0</v>
      </c>
      <c r="F44" s="7">
        <v>0</v>
      </c>
      <c r="G44" s="8">
        <v>0</v>
      </c>
      <c r="H44" s="8">
        <v>0</v>
      </c>
      <c r="I44" s="8">
        <v>150000</v>
      </c>
      <c r="J44" s="16">
        <v>150000</v>
      </c>
      <c r="K44" s="7">
        <v>0</v>
      </c>
      <c r="L44" s="8">
        <v>0</v>
      </c>
      <c r="M44" s="8">
        <v>0</v>
      </c>
      <c r="N44" s="8">
        <v>0</v>
      </c>
      <c r="O44" s="16">
        <v>0</v>
      </c>
      <c r="P44" s="7">
        <v>0</v>
      </c>
      <c r="Q44" s="8">
        <v>0</v>
      </c>
      <c r="R44" s="8">
        <v>1625</v>
      </c>
      <c r="S44" s="8">
        <v>0</v>
      </c>
      <c r="T44" s="16">
        <v>1625</v>
      </c>
      <c r="U44" s="84">
        <v>0</v>
      </c>
      <c r="V44" s="7">
        <v>0</v>
      </c>
      <c r="W44" s="80">
        <v>0</v>
      </c>
      <c r="X44" s="80">
        <v>2606</v>
      </c>
      <c r="Y44" s="16">
        <v>2606</v>
      </c>
      <c r="Z44" s="84">
        <v>0</v>
      </c>
      <c r="AA44" s="80">
        <v>0</v>
      </c>
      <c r="AB44" s="80">
        <v>3447.2</v>
      </c>
      <c r="AC44" s="80">
        <v>-0.1999999999998181</v>
      </c>
      <c r="AD44" s="16">
        <v>3447</v>
      </c>
      <c r="AE44" s="80">
        <v>0</v>
      </c>
      <c r="AF44" s="80">
        <v>0</v>
      </c>
      <c r="AG44" s="80">
        <v>3304</v>
      </c>
      <c r="AH44" s="80">
        <v>0</v>
      </c>
      <c r="AI44" s="16">
        <v>3304</v>
      </c>
      <c r="AJ44" s="80">
        <v>0</v>
      </c>
      <c r="AK44" s="80">
        <v>0</v>
      </c>
      <c r="AL44" s="80">
        <v>0</v>
      </c>
      <c r="AM44" s="80">
        <v>0</v>
      </c>
      <c r="AN44" s="16">
        <v>0</v>
      </c>
      <c r="AO44" s="80">
        <v>1184154</v>
      </c>
      <c r="AP44" s="80">
        <v>264943</v>
      </c>
      <c r="AQ44" s="80">
        <v>0</v>
      </c>
      <c r="AR44" s="80">
        <v>260</v>
      </c>
      <c r="AS44" s="16">
        <v>1449357</v>
      </c>
    </row>
    <row r="45" spans="2:45">
      <c r="B45" s="27" t="s">
        <v>29</v>
      </c>
      <c r="C45" s="9" t="s">
        <v>198</v>
      </c>
      <c r="D45" s="19"/>
      <c r="E45" s="19"/>
      <c r="F45" s="10"/>
      <c r="G45" s="11"/>
      <c r="H45" s="11"/>
      <c r="I45" s="11"/>
      <c r="J45" s="19"/>
      <c r="K45" s="10"/>
      <c r="L45" s="11"/>
      <c r="M45" s="11"/>
      <c r="N45" s="11"/>
      <c r="O45" s="19"/>
      <c r="P45" s="10"/>
      <c r="Q45" s="11"/>
      <c r="R45" s="11"/>
      <c r="S45" s="11"/>
      <c r="T45" s="19"/>
      <c r="U45" s="85"/>
      <c r="V45" s="10">
        <v>0</v>
      </c>
      <c r="W45" s="79">
        <v>0</v>
      </c>
      <c r="X45" s="79">
        <v>0</v>
      </c>
      <c r="Y45" s="19">
        <v>0</v>
      </c>
      <c r="Z45" s="85"/>
      <c r="AA45" s="79">
        <v>0</v>
      </c>
      <c r="AB45" s="79">
        <v>0</v>
      </c>
      <c r="AC45" s="79">
        <v>0</v>
      </c>
      <c r="AD45" s="19">
        <v>0</v>
      </c>
      <c r="AE45" s="79"/>
      <c r="AF45" s="79"/>
      <c r="AG45" s="79">
        <v>0</v>
      </c>
      <c r="AH45" s="79"/>
      <c r="AI45" s="19"/>
      <c r="AJ45" s="79">
        <v>0</v>
      </c>
      <c r="AK45" s="79">
        <v>0</v>
      </c>
      <c r="AL45" s="79">
        <v>0</v>
      </c>
      <c r="AM45" s="79">
        <v>0</v>
      </c>
      <c r="AN45" s="19">
        <v>0</v>
      </c>
      <c r="AO45" s="79">
        <v>0</v>
      </c>
      <c r="AP45" s="79">
        <v>0</v>
      </c>
      <c r="AQ45" s="79">
        <v>0</v>
      </c>
      <c r="AR45" s="79">
        <v>0</v>
      </c>
      <c r="AS45" s="16">
        <v>0</v>
      </c>
    </row>
    <row r="46" spans="2:45" ht="31.5">
      <c r="B46" s="27" t="s">
        <v>27</v>
      </c>
      <c r="C46" s="27" t="s">
        <v>138</v>
      </c>
      <c r="D46" s="19">
        <v>4800</v>
      </c>
      <c r="E46" s="19">
        <v>0</v>
      </c>
      <c r="F46" s="10">
        <v>0</v>
      </c>
      <c r="G46" s="11">
        <v>0</v>
      </c>
      <c r="H46" s="11">
        <v>0</v>
      </c>
      <c r="I46" s="11">
        <v>150000</v>
      </c>
      <c r="J46" s="19">
        <v>150000</v>
      </c>
      <c r="K46" s="10">
        <v>0</v>
      </c>
      <c r="L46" s="11">
        <v>0</v>
      </c>
      <c r="M46" s="11">
        <v>0</v>
      </c>
      <c r="N46" s="11">
        <v>0</v>
      </c>
      <c r="O46" s="19">
        <v>0</v>
      </c>
      <c r="P46" s="10">
        <v>0</v>
      </c>
      <c r="Q46" s="11">
        <v>0</v>
      </c>
      <c r="R46" s="11">
        <v>1625</v>
      </c>
      <c r="S46" s="11">
        <v>0</v>
      </c>
      <c r="T46" s="19">
        <v>1625</v>
      </c>
      <c r="U46" s="79">
        <v>0</v>
      </c>
      <c r="V46" s="10">
        <v>0</v>
      </c>
      <c r="W46" s="79">
        <v>0</v>
      </c>
      <c r="X46" s="79">
        <v>2606</v>
      </c>
      <c r="Y46" s="19">
        <v>2606</v>
      </c>
      <c r="Z46" s="79"/>
      <c r="AA46" s="79">
        <v>0</v>
      </c>
      <c r="AB46" s="79">
        <v>3447.2</v>
      </c>
      <c r="AC46" s="79">
        <v>-0.1999999999998181</v>
      </c>
      <c r="AD46" s="19">
        <v>3447</v>
      </c>
      <c r="AE46" s="79"/>
      <c r="AF46" s="79"/>
      <c r="AG46" s="79">
        <v>3304</v>
      </c>
      <c r="AH46" s="79"/>
      <c r="AI46" s="19">
        <v>3304</v>
      </c>
      <c r="AJ46" s="79">
        <v>0</v>
      </c>
      <c r="AK46" s="79">
        <v>0</v>
      </c>
      <c r="AL46" s="79">
        <v>0</v>
      </c>
      <c r="AM46" s="79">
        <v>0</v>
      </c>
      <c r="AN46" s="19">
        <v>0</v>
      </c>
      <c r="AO46" s="79">
        <v>3146</v>
      </c>
      <c r="AP46" s="79">
        <v>0</v>
      </c>
      <c r="AQ46" s="79">
        <v>0</v>
      </c>
      <c r="AR46" s="79">
        <v>260</v>
      </c>
      <c r="AS46" s="19">
        <v>3406</v>
      </c>
    </row>
    <row r="47" spans="2:45">
      <c r="B47" s="27" t="s">
        <v>293</v>
      </c>
      <c r="C47" s="27" t="s">
        <v>294</v>
      </c>
      <c r="D47" s="19"/>
      <c r="E47" s="19"/>
      <c r="F47" s="10"/>
      <c r="G47" s="11"/>
      <c r="H47" s="11"/>
      <c r="I47" s="11"/>
      <c r="J47" s="19"/>
      <c r="K47" s="10"/>
      <c r="L47" s="11"/>
      <c r="M47" s="11"/>
      <c r="N47" s="11"/>
      <c r="O47" s="19"/>
      <c r="P47" s="10"/>
      <c r="Q47" s="11"/>
      <c r="R47" s="11"/>
      <c r="S47" s="11"/>
      <c r="T47" s="19"/>
      <c r="U47" s="79"/>
      <c r="V47" s="10"/>
      <c r="W47" s="79"/>
      <c r="X47" s="79"/>
      <c r="Y47" s="19"/>
      <c r="Z47" s="79"/>
      <c r="AA47" s="79"/>
      <c r="AB47" s="79"/>
      <c r="AC47" s="79"/>
      <c r="AD47" s="19"/>
      <c r="AE47" s="79"/>
      <c r="AF47" s="79"/>
      <c r="AG47" s="79"/>
      <c r="AH47" s="79"/>
      <c r="AI47" s="19"/>
      <c r="AJ47" s="79"/>
      <c r="AK47" s="79"/>
      <c r="AL47" s="79"/>
      <c r="AM47" s="79"/>
      <c r="AN47" s="19"/>
      <c r="AO47" s="79">
        <v>1181008</v>
      </c>
      <c r="AP47" s="79">
        <v>264943</v>
      </c>
      <c r="AQ47" s="79">
        <v>0</v>
      </c>
      <c r="AR47" s="79">
        <v>0</v>
      </c>
      <c r="AS47" s="19">
        <v>1445951</v>
      </c>
    </row>
    <row r="48" spans="2:45" s="5" customFormat="1">
      <c r="B48" s="26" t="s">
        <v>128</v>
      </c>
      <c r="C48" s="26" t="s">
        <v>129</v>
      </c>
      <c r="D48" s="16">
        <v>-2424525</v>
      </c>
      <c r="E48" s="16">
        <v>-2729128</v>
      </c>
      <c r="F48" s="7">
        <v>0</v>
      </c>
      <c r="G48" s="8">
        <v>-1431555</v>
      </c>
      <c r="H48" s="8">
        <f>-1431556+1</f>
        <v>-1431555</v>
      </c>
      <c r="I48" s="8">
        <v>0</v>
      </c>
      <c r="J48" s="16">
        <v>-2863110</v>
      </c>
      <c r="K48" s="7">
        <v>0</v>
      </c>
      <c r="L48" s="8">
        <v>-5110193</v>
      </c>
      <c r="M48" s="8">
        <v>-1198687</v>
      </c>
      <c r="N48" s="8">
        <v>0</v>
      </c>
      <c r="O48" s="16">
        <v>-6308880</v>
      </c>
      <c r="P48" s="7">
        <v>0</v>
      </c>
      <c r="Q48" s="8">
        <v>-27310500</v>
      </c>
      <c r="R48" s="8">
        <v>0</v>
      </c>
      <c r="S48" s="8">
        <v>0</v>
      </c>
      <c r="T48" s="16">
        <v>-27310500</v>
      </c>
      <c r="U48" s="80">
        <v>-194003</v>
      </c>
      <c r="V48" s="7">
        <v>-27568017.100000001</v>
      </c>
      <c r="W48" s="80">
        <v>-209951</v>
      </c>
      <c r="X48" s="80">
        <v>-273952</v>
      </c>
      <c r="Y48" s="16">
        <v>-28245923.100000001</v>
      </c>
      <c r="Z48" s="80">
        <v>-273953</v>
      </c>
      <c r="AA48" s="80">
        <v>-273954</v>
      </c>
      <c r="AB48" s="80">
        <v>-73245106</v>
      </c>
      <c r="AC48" s="80">
        <v>-1280562</v>
      </c>
      <c r="AD48" s="16">
        <f>SUM(AD49:AD52)</f>
        <v>-75073575</v>
      </c>
      <c r="AE48" s="80">
        <f>SUM(AE49:AE52)</f>
        <v>-19552561</v>
      </c>
      <c r="AF48" s="80">
        <v>-73536106</v>
      </c>
      <c r="AG48" s="80">
        <v>-1009962</v>
      </c>
      <c r="AH48" s="80">
        <v>-1123102</v>
      </c>
      <c r="AI48" s="16">
        <v>-95221731</v>
      </c>
      <c r="AJ48" s="80">
        <v>-1470501</v>
      </c>
      <c r="AK48" s="80">
        <v>-54273694</v>
      </c>
      <c r="AL48" s="80">
        <v>-1292418</v>
      </c>
      <c r="AM48" s="80">
        <v>-1403689</v>
      </c>
      <c r="AN48" s="16">
        <v>-58440302</v>
      </c>
      <c r="AO48" s="80">
        <v>-115575612</v>
      </c>
      <c r="AP48" s="80">
        <v>-967103</v>
      </c>
      <c r="AQ48" s="80">
        <v>-979889</v>
      </c>
      <c r="AR48" s="80">
        <v>-987672</v>
      </c>
      <c r="AS48" s="16"/>
    </row>
    <row r="49" spans="1:45" ht="21">
      <c r="B49" s="27" t="s">
        <v>191</v>
      </c>
      <c r="C49" s="27" t="s">
        <v>193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-138665</v>
      </c>
      <c r="V49" s="10">
        <v>-142108</v>
      </c>
      <c r="W49" s="79">
        <v>-152267</v>
      </c>
      <c r="X49" s="79">
        <v>-207697</v>
      </c>
      <c r="Y49" s="19">
        <v>-640737</v>
      </c>
      <c r="Z49" s="79">
        <v>-209471</v>
      </c>
      <c r="AA49" s="79">
        <v>-211262</v>
      </c>
      <c r="AB49" s="79">
        <v>-278437</v>
      </c>
      <c r="AC49" s="79">
        <v>-1429620</v>
      </c>
      <c r="AD49" s="19">
        <v>-2128790</v>
      </c>
      <c r="AE49" s="79">
        <v>-825800</v>
      </c>
      <c r="AF49" s="79">
        <v>-1145122</v>
      </c>
      <c r="AG49" s="79">
        <v>-937852</v>
      </c>
      <c r="AH49" s="79">
        <v>-1049798</v>
      </c>
      <c r="AI49" s="19">
        <v>-3958572</v>
      </c>
      <c r="AJ49" s="79">
        <v>-1404004</v>
      </c>
      <c r="AK49" s="79">
        <v>-1455578</v>
      </c>
      <c r="AL49" s="79">
        <v>-1255803</v>
      </c>
      <c r="AM49" s="79">
        <v>-1360284</v>
      </c>
      <c r="AN49" s="19">
        <v>-5475669</v>
      </c>
      <c r="AO49" s="79">
        <v>-810360</v>
      </c>
      <c r="AP49" s="79">
        <v>-798580</v>
      </c>
      <c r="AQ49" s="79">
        <v>-829727</v>
      </c>
      <c r="AR49" s="79">
        <v>-844996</v>
      </c>
      <c r="AS49" s="19">
        <v>-3283663</v>
      </c>
    </row>
    <row r="50" spans="1:45">
      <c r="B50" s="27" t="s">
        <v>192</v>
      </c>
      <c r="C50" s="27" t="s">
        <v>194</v>
      </c>
      <c r="D50" s="19">
        <v>0</v>
      </c>
      <c r="E50" s="19">
        <v>0</v>
      </c>
      <c r="F50" s="10">
        <v>0</v>
      </c>
      <c r="G50" s="11">
        <v>0</v>
      </c>
      <c r="H50" s="11">
        <v>0</v>
      </c>
      <c r="I50" s="11">
        <v>0</v>
      </c>
      <c r="J50" s="19">
        <v>0</v>
      </c>
      <c r="K50" s="10">
        <v>0</v>
      </c>
      <c r="L50" s="11">
        <v>0</v>
      </c>
      <c r="M50" s="11">
        <v>0</v>
      </c>
      <c r="N50" s="11">
        <v>0</v>
      </c>
      <c r="O50" s="19">
        <v>0</v>
      </c>
      <c r="P50" s="10">
        <v>0</v>
      </c>
      <c r="Q50" s="11">
        <v>0</v>
      </c>
      <c r="R50" s="11">
        <v>0</v>
      </c>
      <c r="S50" s="11">
        <v>0</v>
      </c>
      <c r="T50" s="19">
        <v>0</v>
      </c>
      <c r="U50" s="79">
        <v>-55338</v>
      </c>
      <c r="V50" s="10">
        <v>-54003</v>
      </c>
      <c r="W50" s="79">
        <v>-57684</v>
      </c>
      <c r="X50" s="79">
        <v>-66255</v>
      </c>
      <c r="Y50" s="19">
        <v>-233280</v>
      </c>
      <c r="Z50" s="79">
        <v>-64482</v>
      </c>
      <c r="AA50" s="79">
        <v>-62692</v>
      </c>
      <c r="AB50" s="79">
        <v>-293559</v>
      </c>
      <c r="AC50" s="79">
        <v>149058</v>
      </c>
      <c r="AD50" s="19">
        <v>-271675</v>
      </c>
      <c r="AE50" s="79">
        <v>-90711</v>
      </c>
      <c r="AF50" s="79">
        <v>-73154</v>
      </c>
      <c r="AG50" s="79">
        <v>-72110</v>
      </c>
      <c r="AH50" s="79">
        <v>-73304</v>
      </c>
      <c r="AI50" s="19">
        <v>-309279</v>
      </c>
      <c r="AJ50" s="79">
        <v>-66497</v>
      </c>
      <c r="AK50" s="79">
        <v>-51679</v>
      </c>
      <c r="AL50" s="79">
        <v>-36615</v>
      </c>
      <c r="AM50" s="79">
        <v>-37611</v>
      </c>
      <c r="AN50" s="19">
        <v>-192402</v>
      </c>
      <c r="AO50" s="79">
        <v>-175332</v>
      </c>
      <c r="AP50" s="79">
        <v>-168523</v>
      </c>
      <c r="AQ50" s="79">
        <v>-150162</v>
      </c>
      <c r="AR50" s="79">
        <v>-142676</v>
      </c>
      <c r="AS50" s="19">
        <v>-636693</v>
      </c>
    </row>
    <row r="51" spans="1:45">
      <c r="B51" s="27" t="s">
        <v>28</v>
      </c>
      <c r="C51" s="9" t="s">
        <v>133</v>
      </c>
      <c r="D51" s="19">
        <v>0</v>
      </c>
      <c r="E51" s="19">
        <v>0</v>
      </c>
      <c r="F51" s="10">
        <v>0</v>
      </c>
      <c r="G51" s="11">
        <v>0</v>
      </c>
      <c r="H51" s="11">
        <v>0</v>
      </c>
      <c r="I51" s="11">
        <v>0</v>
      </c>
      <c r="J51" s="19">
        <v>0</v>
      </c>
      <c r="K51" s="10">
        <v>0</v>
      </c>
      <c r="L51" s="11">
        <v>0</v>
      </c>
      <c r="M51" s="11">
        <v>0</v>
      </c>
      <c r="N51" s="11">
        <v>0</v>
      </c>
      <c r="O51" s="19">
        <v>0</v>
      </c>
      <c r="P51" s="10">
        <v>0</v>
      </c>
      <c r="Q51" s="11">
        <v>0</v>
      </c>
      <c r="R51" s="11">
        <v>0</v>
      </c>
      <c r="S51" s="11">
        <v>0</v>
      </c>
      <c r="T51" s="19">
        <v>0</v>
      </c>
      <c r="U51" s="79">
        <v>0</v>
      </c>
      <c r="V51" s="10">
        <v>0</v>
      </c>
      <c r="W51" s="79">
        <v>0</v>
      </c>
      <c r="X51" s="79">
        <v>0</v>
      </c>
      <c r="Y51" s="19">
        <v>0</v>
      </c>
      <c r="Z51" s="79"/>
      <c r="AA51" s="79">
        <v>0</v>
      </c>
      <c r="AB51" s="79">
        <v>0</v>
      </c>
      <c r="AC51" s="79">
        <v>0</v>
      </c>
      <c r="AD51" s="19">
        <v>0</v>
      </c>
      <c r="AE51" s="79">
        <v>-18636050</v>
      </c>
      <c r="AF51" s="79">
        <v>0</v>
      </c>
      <c r="AG51" s="79">
        <v>0</v>
      </c>
      <c r="AH51" s="79">
        <v>0</v>
      </c>
      <c r="AI51" s="19">
        <v>-18636050</v>
      </c>
      <c r="AJ51" s="79">
        <v>0</v>
      </c>
      <c r="AK51" s="79">
        <v>0</v>
      </c>
      <c r="AL51" s="79">
        <v>0</v>
      </c>
      <c r="AM51" s="79">
        <v>0</v>
      </c>
      <c r="AN51" s="19"/>
      <c r="AO51" s="79">
        <v>-114589920</v>
      </c>
      <c r="AP51" s="79">
        <v>0</v>
      </c>
      <c r="AQ51" s="79">
        <v>0</v>
      </c>
      <c r="AR51" s="79">
        <v>0</v>
      </c>
      <c r="AS51" s="19">
        <v>-114589920</v>
      </c>
    </row>
    <row r="52" spans="1:45">
      <c r="B52" s="27" t="s">
        <v>29</v>
      </c>
      <c r="C52" s="9" t="s">
        <v>134</v>
      </c>
      <c r="D52" s="19">
        <v>-2424525</v>
      </c>
      <c r="E52" s="19">
        <v>-2729128</v>
      </c>
      <c r="F52" s="10">
        <v>0</v>
      </c>
      <c r="G52" s="11">
        <v>-1431555</v>
      </c>
      <c r="H52" s="11">
        <f>-1431556+1</f>
        <v>-1431555</v>
      </c>
      <c r="I52" s="11">
        <v>0</v>
      </c>
      <c r="J52" s="19">
        <v>-2863110</v>
      </c>
      <c r="K52" s="10">
        <v>0</v>
      </c>
      <c r="L52" s="11">
        <v>-5110193</v>
      </c>
      <c r="M52" s="11">
        <v>-1198687</v>
      </c>
      <c r="N52" s="11">
        <v>0</v>
      </c>
      <c r="O52" s="19">
        <v>-6308880</v>
      </c>
      <c r="P52" s="10">
        <v>0</v>
      </c>
      <c r="Q52" s="11">
        <v>-27310500</v>
      </c>
      <c r="R52" s="11">
        <v>0</v>
      </c>
      <c r="S52" s="11">
        <v>0</v>
      </c>
      <c r="T52" s="19">
        <v>-27310500</v>
      </c>
      <c r="U52" s="79">
        <v>0</v>
      </c>
      <c r="V52" s="10">
        <v>-27371906.100000001</v>
      </c>
      <c r="W52" s="79">
        <v>0</v>
      </c>
      <c r="X52" s="79">
        <v>0</v>
      </c>
      <c r="Y52" s="19">
        <v>-27371906.100000001</v>
      </c>
      <c r="Z52" s="79"/>
      <c r="AA52" s="79">
        <v>0</v>
      </c>
      <c r="AB52" s="79">
        <v>-72673110</v>
      </c>
      <c r="AC52" s="79">
        <v>0</v>
      </c>
      <c r="AD52" s="19">
        <v>-72673110</v>
      </c>
      <c r="AE52" s="79">
        <v>0</v>
      </c>
      <c r="AF52" s="79">
        <v>-72317830</v>
      </c>
      <c r="AG52" s="79">
        <v>0</v>
      </c>
      <c r="AH52" s="79">
        <v>0</v>
      </c>
      <c r="AI52" s="19">
        <v>-72317830</v>
      </c>
      <c r="AJ52" s="79">
        <v>0</v>
      </c>
      <c r="AK52" s="79">
        <v>-52306718</v>
      </c>
      <c r="AL52" s="79">
        <v>0</v>
      </c>
      <c r="AM52" s="79">
        <v>0</v>
      </c>
      <c r="AN52" s="19">
        <v>-52306718</v>
      </c>
      <c r="AO52" s="79">
        <v>0</v>
      </c>
      <c r="AP52" s="79">
        <v>0</v>
      </c>
      <c r="AQ52" s="79">
        <v>0</v>
      </c>
      <c r="AR52" s="79">
        <v>0</v>
      </c>
      <c r="AS52" s="16">
        <v>0</v>
      </c>
    </row>
    <row r="53" spans="1:45">
      <c r="B53" s="27" t="s">
        <v>266</v>
      </c>
      <c r="C53" s="9" t="s">
        <v>267</v>
      </c>
      <c r="D53" s="19"/>
      <c r="E53" s="19"/>
      <c r="F53" s="10"/>
      <c r="G53" s="11"/>
      <c r="H53" s="11"/>
      <c r="I53" s="11"/>
      <c r="J53" s="19"/>
      <c r="K53" s="10"/>
      <c r="L53" s="11"/>
      <c r="M53" s="11"/>
      <c r="N53" s="11"/>
      <c r="O53" s="19"/>
      <c r="P53" s="10"/>
      <c r="Q53" s="11"/>
      <c r="R53" s="11"/>
      <c r="S53" s="11"/>
      <c r="T53" s="19"/>
      <c r="U53" s="79"/>
      <c r="V53" s="10"/>
      <c r="W53" s="79"/>
      <c r="X53" s="79"/>
      <c r="Y53" s="19"/>
      <c r="Z53" s="79"/>
      <c r="AA53" s="79"/>
      <c r="AB53" s="79"/>
      <c r="AC53" s="79"/>
      <c r="AD53" s="19"/>
      <c r="AE53" s="79"/>
      <c r="AF53" s="79"/>
      <c r="AG53" s="79"/>
      <c r="AH53" s="79"/>
      <c r="AI53" s="19"/>
      <c r="AJ53" s="79">
        <v>0</v>
      </c>
      <c r="AK53" s="79">
        <v>-459719</v>
      </c>
      <c r="AL53" s="79">
        <v>0</v>
      </c>
      <c r="AM53" s="79">
        <v>-5794</v>
      </c>
      <c r="AN53" s="19">
        <v>-465513</v>
      </c>
      <c r="AO53" s="79">
        <v>0</v>
      </c>
      <c r="AP53" s="79">
        <v>0</v>
      </c>
      <c r="AQ53" s="79">
        <v>0</v>
      </c>
      <c r="AR53" s="79">
        <v>0</v>
      </c>
      <c r="AS53" s="16">
        <v>0</v>
      </c>
    </row>
    <row r="54" spans="1:45" s="5" customFormat="1">
      <c r="B54" s="26" t="s">
        <v>2</v>
      </c>
      <c r="C54" s="6" t="s">
        <v>135</v>
      </c>
      <c r="D54" s="16">
        <v>-2419725</v>
      </c>
      <c r="E54" s="16">
        <v>-2729128</v>
      </c>
      <c r="F54" s="7">
        <v>0</v>
      </c>
      <c r="G54" s="8">
        <v>-1431555</v>
      </c>
      <c r="H54" s="8">
        <v>-1431556</v>
      </c>
      <c r="I54" s="8">
        <v>150001</v>
      </c>
      <c r="J54" s="16">
        <v>-2713110</v>
      </c>
      <c r="K54" s="7">
        <v>0</v>
      </c>
      <c r="L54" s="8">
        <v>-5110193</v>
      </c>
      <c r="M54" s="8">
        <v>-1198687</v>
      </c>
      <c r="N54" s="8">
        <v>0</v>
      </c>
      <c r="O54" s="16">
        <f>O52</f>
        <v>-6308880</v>
      </c>
      <c r="P54" s="7">
        <v>0</v>
      </c>
      <c r="Q54" s="8">
        <v>-27310500</v>
      </c>
      <c r="R54" s="8">
        <v>1625</v>
      </c>
      <c r="S54" s="8">
        <v>0</v>
      </c>
      <c r="T54" s="16">
        <v>-27308875</v>
      </c>
      <c r="U54" s="84">
        <v>-174003</v>
      </c>
      <c r="V54" s="7">
        <v>-27588017.100000001</v>
      </c>
      <c r="W54" s="80">
        <v>-209951</v>
      </c>
      <c r="X54" s="80">
        <v>-271346</v>
      </c>
      <c r="Y54" s="16">
        <v>-28243317.100000001</v>
      </c>
      <c r="Z54" s="84">
        <v>-273953</v>
      </c>
      <c r="AA54" s="80">
        <v>-273954</v>
      </c>
      <c r="AB54" s="80">
        <v>-73241658.799999997</v>
      </c>
      <c r="AC54" s="80">
        <v>-1280562.200000003</v>
      </c>
      <c r="AD54" s="16">
        <v>-75070128</v>
      </c>
      <c r="AE54" s="80">
        <v>-19552561</v>
      </c>
      <c r="AF54" s="80">
        <v>-73536106</v>
      </c>
      <c r="AG54" s="80">
        <v>-1006658</v>
      </c>
      <c r="AH54" s="80">
        <v>-1123102</v>
      </c>
      <c r="AI54" s="16">
        <v>-95218427</v>
      </c>
      <c r="AJ54" s="80">
        <v>-1470501</v>
      </c>
      <c r="AK54" s="80">
        <v>-54273694</v>
      </c>
      <c r="AL54" s="80">
        <v>-1292418</v>
      </c>
      <c r="AM54" s="80">
        <v>-1403689</v>
      </c>
      <c r="AN54" s="16">
        <v>-58440302</v>
      </c>
      <c r="AO54" s="80">
        <v>-114391458</v>
      </c>
      <c r="AP54" s="80">
        <v>-702160</v>
      </c>
      <c r="AQ54" s="80">
        <v>-979889</v>
      </c>
      <c r="AR54" s="80">
        <v>-987412</v>
      </c>
      <c r="AS54" s="16">
        <v>-117060919</v>
      </c>
    </row>
    <row r="55" spans="1:45" s="5" customFormat="1">
      <c r="B55" s="26"/>
      <c r="C55" s="6"/>
      <c r="D55" s="16"/>
      <c r="E55" s="16"/>
      <c r="F55" s="7"/>
      <c r="G55" s="8"/>
      <c r="H55" s="8"/>
      <c r="I55" s="8"/>
      <c r="J55" s="16"/>
      <c r="K55" s="7"/>
      <c r="L55" s="8"/>
      <c r="M55" s="8"/>
      <c r="N55" s="8"/>
      <c r="O55" s="16"/>
      <c r="P55" s="7"/>
      <c r="Q55" s="8"/>
      <c r="R55" s="8"/>
      <c r="S55" s="8"/>
      <c r="T55" s="16"/>
      <c r="U55" s="84"/>
      <c r="V55" s="7"/>
      <c r="W55" s="80"/>
      <c r="X55" s="80"/>
      <c r="Y55" s="16"/>
      <c r="Z55" s="84"/>
      <c r="AA55" s="80"/>
      <c r="AB55" s="80"/>
      <c r="AC55" s="80"/>
      <c r="AD55" s="16"/>
      <c r="AE55" s="80"/>
      <c r="AF55" s="80"/>
      <c r="AG55" s="80"/>
      <c r="AH55" s="80"/>
      <c r="AI55" s="16"/>
      <c r="AJ55" s="80"/>
      <c r="AK55" s="80"/>
      <c r="AL55" s="80"/>
      <c r="AM55" s="80"/>
      <c r="AN55" s="16"/>
      <c r="AO55" s="80"/>
      <c r="AP55" s="80"/>
      <c r="AQ55" s="80"/>
      <c r="AR55" s="80"/>
      <c r="AS55" s="16"/>
    </row>
    <row r="56" spans="1:45" s="5" customFormat="1">
      <c r="B56" s="26" t="s">
        <v>30</v>
      </c>
      <c r="C56" s="6" t="s">
        <v>136</v>
      </c>
      <c r="D56" s="16">
        <v>895469</v>
      </c>
      <c r="E56" s="16">
        <v>-904462</v>
      </c>
      <c r="F56" s="7">
        <v>1280764</v>
      </c>
      <c r="G56" s="8">
        <v>14824</v>
      </c>
      <c r="H56" s="8">
        <v>91265</v>
      </c>
      <c r="I56" s="8">
        <v>3125905</v>
      </c>
      <c r="J56" s="16">
        <v>4512758</v>
      </c>
      <c r="K56" s="7">
        <v>3146468</v>
      </c>
      <c r="L56" s="8">
        <v>2742703</v>
      </c>
      <c r="M56" s="8">
        <v>10175006</v>
      </c>
      <c r="N56" s="8">
        <v>17101248</v>
      </c>
      <c r="O56" s="16">
        <f>O54+O41+O28+1</f>
        <v>33165425</v>
      </c>
      <c r="P56" s="7">
        <v>11003262</v>
      </c>
      <c r="Q56" s="8">
        <v>-21968461</v>
      </c>
      <c r="R56" s="8">
        <v>13482829</v>
      </c>
      <c r="S56" s="8">
        <v>33068967</v>
      </c>
      <c r="T56" s="16">
        <v>35586597</v>
      </c>
      <c r="U56" s="84">
        <v>28650139</v>
      </c>
      <c r="V56" s="7">
        <v>-14526346.318710357</v>
      </c>
      <c r="W56" s="80">
        <v>63894192.130000263</v>
      </c>
      <c r="X56" s="80">
        <v>82854573.188710093</v>
      </c>
      <c r="Y56" s="16">
        <v>160872558</v>
      </c>
      <c r="Z56" s="84">
        <v>46688156</v>
      </c>
      <c r="AA56" s="80">
        <v>49009083.869999722</v>
      </c>
      <c r="AB56" s="80">
        <v>-224390938.32999998</v>
      </c>
      <c r="AC56" s="80">
        <v>32022787.460000291</v>
      </c>
      <c r="AD56" s="16">
        <v>-96670911</v>
      </c>
      <c r="AE56" s="80">
        <v>10071967</v>
      </c>
      <c r="AF56" s="80">
        <v>-58357355</v>
      </c>
      <c r="AG56" s="80">
        <v>22680031</v>
      </c>
      <c r="AH56" s="80">
        <v>12829962</v>
      </c>
      <c r="AI56" s="16">
        <v>-12775395</v>
      </c>
      <c r="AJ56" s="80">
        <v>13720713</v>
      </c>
      <c r="AK56" s="80">
        <v>-35172996</v>
      </c>
      <c r="AL56" s="80">
        <v>29175874.851085007</v>
      </c>
      <c r="AM56" s="80">
        <v>28772032.148914993</v>
      </c>
      <c r="AN56" s="16">
        <v>36495624</v>
      </c>
      <c r="AO56" s="80">
        <v>-83378387.74000001</v>
      </c>
      <c r="AP56" s="80">
        <v>13611724.74000001</v>
      </c>
      <c r="AQ56" s="80">
        <v>25717615</v>
      </c>
      <c r="AR56" s="80">
        <v>23276255</v>
      </c>
      <c r="AS56" s="16">
        <v>-20772793</v>
      </c>
    </row>
    <row r="57" spans="1:45" s="5" customFormat="1">
      <c r="B57" s="26" t="s">
        <v>139</v>
      </c>
      <c r="C57" s="6" t="s">
        <v>137</v>
      </c>
      <c r="D57" s="16">
        <v>868156</v>
      </c>
      <c r="E57" s="16">
        <v>-871129</v>
      </c>
      <c r="F57" s="7">
        <v>1264995</v>
      </c>
      <c r="G57" s="8">
        <v>115203</v>
      </c>
      <c r="H57" s="8">
        <v>-23002</v>
      </c>
      <c r="I57" s="8">
        <v>3059961</v>
      </c>
      <c r="J57" s="16">
        <v>4417157</v>
      </c>
      <c r="K57" s="7">
        <v>3242364</v>
      </c>
      <c r="L57" s="8">
        <v>2915338</v>
      </c>
      <c r="M57" s="8">
        <v>9604543</v>
      </c>
      <c r="N57" s="8">
        <v>17415713</v>
      </c>
      <c r="O57" s="16">
        <v>33177958</v>
      </c>
      <c r="P57" s="7">
        <v>11139615</v>
      </c>
      <c r="Q57" s="8">
        <v>-22145583</v>
      </c>
      <c r="R57" s="8">
        <v>13630736</v>
      </c>
      <c r="S57" s="8">
        <v>32854463</v>
      </c>
      <c r="T57" s="16">
        <v>35479231</v>
      </c>
      <c r="U57" s="84">
        <v>29813707</v>
      </c>
      <c r="V57" s="7">
        <v>-15700384.049999997</v>
      </c>
      <c r="W57" s="80">
        <v>64384576.690000013</v>
      </c>
      <c r="X57" s="80">
        <v>82880452.359999985</v>
      </c>
      <c r="Y57" s="16">
        <v>161378352</v>
      </c>
      <c r="Z57" s="84">
        <v>48078137</v>
      </c>
      <c r="AA57" s="80">
        <v>47924189.94999972</v>
      </c>
      <c r="AB57" s="80">
        <v>-224978581.63</v>
      </c>
      <c r="AC57" s="80">
        <v>31921302.680000275</v>
      </c>
      <c r="AD57" s="16">
        <v>-97054952</v>
      </c>
      <c r="AE57" s="80">
        <v>9727349</v>
      </c>
      <c r="AF57" s="80">
        <v>-58350180.149999984</v>
      </c>
      <c r="AG57" s="80">
        <v>22336086.149999984</v>
      </c>
      <c r="AH57" s="80">
        <v>13328201</v>
      </c>
      <c r="AI57" s="16">
        <v>-12958544</v>
      </c>
      <c r="AJ57" s="80">
        <v>13654328</v>
      </c>
      <c r="AK57" s="80">
        <v>-34870333</v>
      </c>
      <c r="AL57" s="80">
        <v>28441103</v>
      </c>
      <c r="AM57" s="80">
        <v>29005737</v>
      </c>
      <c r="AN57" s="16">
        <v>36230835</v>
      </c>
      <c r="AO57" s="80">
        <v>-86041772</v>
      </c>
      <c r="AP57" s="80">
        <v>18187184</v>
      </c>
      <c r="AQ57" s="80">
        <v>26417999</v>
      </c>
      <c r="AR57" s="80">
        <v>22385722</v>
      </c>
      <c r="AS57" s="16">
        <v>1721924</v>
      </c>
    </row>
    <row r="58" spans="1:45" ht="21">
      <c r="B58" s="43" t="s">
        <v>272</v>
      </c>
      <c r="C58" s="44" t="s">
        <v>273</v>
      </c>
      <c r="D58" s="28">
        <v>-27313</v>
      </c>
      <c r="E58" s="28">
        <v>33334</v>
      </c>
      <c r="F58" s="45">
        <v>-15769</v>
      </c>
      <c r="G58" s="46">
        <v>100379</v>
      </c>
      <c r="H58" s="46">
        <v>-114267</v>
      </c>
      <c r="I58" s="46">
        <v>-65944</v>
      </c>
      <c r="J58" s="28">
        <v>-95601</v>
      </c>
      <c r="K58" s="45">
        <v>95896</v>
      </c>
      <c r="L58" s="46">
        <v>172635</v>
      </c>
      <c r="M58" s="46">
        <v>-570463</v>
      </c>
      <c r="N58" s="46">
        <v>314465</v>
      </c>
      <c r="O58" s="28">
        <v>12533</v>
      </c>
      <c r="P58" s="45">
        <v>136353</v>
      </c>
      <c r="Q58" s="46">
        <v>-177122</v>
      </c>
      <c r="R58" s="46">
        <v>147907</v>
      </c>
      <c r="S58" s="46">
        <v>-214504</v>
      </c>
      <c r="T58" s="28">
        <v>-107366</v>
      </c>
      <c r="U58" s="88">
        <v>1163568</v>
      </c>
      <c r="V58" s="45">
        <v>-990248</v>
      </c>
      <c r="W58" s="96">
        <v>490384.37000000011</v>
      </c>
      <c r="X58" s="96">
        <v>-157910.37000000011</v>
      </c>
      <c r="Y58" s="28">
        <v>505794</v>
      </c>
      <c r="Z58" s="88">
        <v>1389981</v>
      </c>
      <c r="AA58" s="96">
        <v>-1084893.9200000018</v>
      </c>
      <c r="AB58" s="96">
        <v>-587643</v>
      </c>
      <c r="AC58" s="96">
        <v>-101485.07999999821</v>
      </c>
      <c r="AD58" s="28">
        <v>-384041</v>
      </c>
      <c r="AE58" s="96">
        <v>-344617</v>
      </c>
      <c r="AF58" s="96">
        <v>7174</v>
      </c>
      <c r="AG58" s="96">
        <v>-343945</v>
      </c>
      <c r="AH58" s="96">
        <v>498239</v>
      </c>
      <c r="AI58" s="28">
        <v>-183149</v>
      </c>
      <c r="AJ58" s="96">
        <v>-66385</v>
      </c>
      <c r="AK58" s="96">
        <v>302663</v>
      </c>
      <c r="AL58" s="96">
        <v>-734771.36</v>
      </c>
      <c r="AM58" s="96">
        <v>233704.36</v>
      </c>
      <c r="AN58" s="28">
        <v>-264789</v>
      </c>
      <c r="AO58" s="96">
        <v>-2663384.2600000002</v>
      </c>
      <c r="AP58" s="96">
        <v>4575459.26</v>
      </c>
      <c r="AQ58" s="96">
        <v>700384.00000000047</v>
      </c>
      <c r="AR58" s="96">
        <v>-890535</v>
      </c>
      <c r="AS58" s="28">
        <v>1721924</v>
      </c>
    </row>
    <row r="60" spans="1:45">
      <c r="A60" s="23"/>
      <c r="D60" s="64" t="s">
        <v>286</v>
      </c>
    </row>
    <row r="61" spans="1:45">
      <c r="A61" s="23"/>
      <c r="D61" s="38" t="s">
        <v>287</v>
      </c>
    </row>
    <row r="62" spans="1:45">
      <c r="A62" s="23"/>
      <c r="D62" s="38" t="s">
        <v>288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Nina Graboś</cp:lastModifiedBy>
  <dcterms:created xsi:type="dcterms:W3CDTF">2018-04-04T11:48:40Z</dcterms:created>
  <dcterms:modified xsi:type="dcterms:W3CDTF">2025-03-24T11:40:22Z</dcterms:modified>
</cp:coreProperties>
</file>